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rtinenkoVV\Desktop\Мероприятия 2023\Исполнение бюджета\2 квартал\"/>
    </mc:Choice>
  </mc:AlternateContent>
  <bookViews>
    <workbookView xWindow="0" yWindow="0" windowWidth="15360" windowHeight="8235" activeTab="1"/>
  </bookViews>
  <sheets>
    <sheet name="Приложение 1" sheetId="2" r:id="rId1"/>
    <sheet name="Приложение 2 " sheetId="5" r:id="rId2"/>
    <sheet name="Приложение 3" sheetId="4" r:id="rId3"/>
  </sheets>
  <definedNames>
    <definedName name="_xlnm.Print_Titles" localSheetId="0">'Приложение 1'!$8:$8</definedName>
    <definedName name="_xlnm.Print_Titles" localSheetId="2">'Приложение 3'!$10:$10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C16" i="5" l="1"/>
  <c r="G30" i="4"/>
  <c r="D30" i="4"/>
  <c r="C30" i="4"/>
  <c r="H17" i="4"/>
  <c r="F17" i="4"/>
  <c r="H13" i="4"/>
  <c r="F13" i="4"/>
  <c r="H12" i="4"/>
  <c r="F12" i="4"/>
  <c r="F18" i="4"/>
  <c r="H18" i="4"/>
  <c r="G8" i="5"/>
  <c r="H30" i="4" l="1"/>
  <c r="C9" i="2"/>
  <c r="G31" i="2"/>
  <c r="F23" i="4"/>
  <c r="H23" i="4"/>
  <c r="F25" i="4"/>
  <c r="H25" i="4"/>
  <c r="E9" i="2"/>
  <c r="F29" i="4"/>
  <c r="H29" i="4"/>
  <c r="E15" i="5"/>
  <c r="G14" i="2"/>
  <c r="H28" i="4"/>
  <c r="F28" i="4"/>
  <c r="H27" i="4"/>
  <c r="F27" i="4"/>
  <c r="F11" i="4"/>
  <c r="E11" i="5" l="1"/>
  <c r="E10" i="5"/>
  <c r="E8" i="5" l="1"/>
  <c r="E9" i="5"/>
  <c r="G9" i="5"/>
  <c r="G10" i="5"/>
  <c r="G11" i="5"/>
  <c r="E12" i="5"/>
  <c r="G12" i="5"/>
  <c r="E13" i="5"/>
  <c r="G13" i="5"/>
  <c r="E14" i="5"/>
  <c r="G14" i="5"/>
  <c r="G15" i="5"/>
  <c r="D16" i="5"/>
  <c r="F16" i="5"/>
  <c r="E16" i="5" l="1"/>
  <c r="G16" i="5"/>
  <c r="F26" i="4"/>
  <c r="F24" i="4"/>
  <c r="F22" i="4"/>
  <c r="F21" i="4"/>
  <c r="F20" i="4"/>
  <c r="F19" i="4"/>
  <c r="F16" i="4"/>
  <c r="F14" i="4"/>
  <c r="G28" i="2"/>
  <c r="E30" i="4"/>
  <c r="H26" i="4"/>
  <c r="G29" i="2"/>
  <c r="E27" i="2"/>
  <c r="G18" i="2"/>
  <c r="E20" i="2"/>
  <c r="G25" i="2"/>
  <c r="C20" i="2"/>
  <c r="C27" i="2"/>
  <c r="H24" i="4"/>
  <c r="H22" i="4"/>
  <c r="H21" i="4"/>
  <c r="H20" i="4"/>
  <c r="H19" i="4"/>
  <c r="H16" i="4"/>
  <c r="H14" i="4"/>
  <c r="H11" i="4"/>
  <c r="G30" i="2"/>
  <c r="G21" i="2"/>
  <c r="G22" i="2"/>
  <c r="G23" i="2"/>
  <c r="G24" i="2"/>
  <c r="G11" i="2"/>
  <c r="G12" i="2"/>
  <c r="G13" i="2"/>
  <c r="G15" i="2"/>
  <c r="G16" i="2"/>
  <c r="G17" i="2"/>
  <c r="G10" i="2"/>
  <c r="F30" i="4" l="1"/>
  <c r="C34" i="2"/>
  <c r="G20" i="2"/>
  <c r="E34" i="2"/>
  <c r="G27" i="2"/>
  <c r="G9" i="2"/>
  <c r="F29" i="2" l="1"/>
  <c r="F32" i="2"/>
  <c r="F16" i="2"/>
  <c r="F14" i="2"/>
  <c r="F33" i="2"/>
  <c r="F31" i="2"/>
  <c r="F12" i="2"/>
  <c r="D10" i="2"/>
  <c r="D21" i="2"/>
  <c r="D14" i="2"/>
  <c r="D26" i="2"/>
  <c r="F28" i="2"/>
  <c r="F23" i="2"/>
  <c r="F26" i="2"/>
  <c r="F19" i="2"/>
  <c r="F13" i="2"/>
  <c r="F30" i="2"/>
  <c r="F9" i="2"/>
  <c r="F20" i="2"/>
  <c r="F11" i="2"/>
  <c r="F27" i="2"/>
  <c r="F25" i="2"/>
  <c r="F17" i="2"/>
  <c r="F10" i="2"/>
  <c r="F24" i="2"/>
  <c r="F18" i="2"/>
  <c r="F15" i="2"/>
  <c r="F22" i="2"/>
  <c r="F21" i="2"/>
  <c r="D32" i="2"/>
  <c r="D24" i="2"/>
  <c r="D25" i="2"/>
  <c r="D16" i="2"/>
  <c r="D11" i="2"/>
  <c r="D15" i="2"/>
  <c r="D20" i="2"/>
  <c r="D28" i="2"/>
  <c r="D29" i="2"/>
  <c r="D30" i="2"/>
  <c r="D22" i="2"/>
  <c r="D31" i="2"/>
  <c r="D23" i="2"/>
  <c r="D18" i="2"/>
  <c r="D13" i="2"/>
  <c r="D17" i="2"/>
  <c r="D12" i="2"/>
  <c r="G34" i="2"/>
  <c r="D27" i="2"/>
  <c r="D9" i="2"/>
  <c r="F34" i="2" l="1"/>
  <c r="D34" i="2"/>
</calcChain>
</file>

<file path=xl/sharedStrings.xml><?xml version="1.0" encoding="utf-8"?>
<sst xmlns="http://schemas.openxmlformats.org/spreadsheetml/2006/main" count="101" uniqueCount="97">
  <si>
    <t>№ п/п</t>
  </si>
  <si>
    <t>Наименование вида дохода</t>
  </si>
  <si>
    <t>уд.вес (%)</t>
  </si>
  <si>
    <t>(гр.5/гр.3)  (%)</t>
  </si>
  <si>
    <t>Налоговые доходы – всего, в т.ч.</t>
  </si>
  <si>
    <t>Налог на доходы физических лиц</t>
  </si>
  <si>
    <t>Акцизы</t>
  </si>
  <si>
    <t>ЕНВД</t>
  </si>
  <si>
    <t>Единый с/х налог</t>
  </si>
  <si>
    <t>Налог на имущество физических лиц</t>
  </si>
  <si>
    <t>Земельный налог</t>
  </si>
  <si>
    <t>Государственная пошлина</t>
  </si>
  <si>
    <t>Неналоговые доходы всего, в т.ч.</t>
  </si>
  <si>
    <t>Доходы от использования имущества</t>
  </si>
  <si>
    <t>Платежи при пользовании природными ресурсами</t>
  </si>
  <si>
    <t>Доходы от оказания платных услуг</t>
  </si>
  <si>
    <t>Доходы от продажи материальных и нематериальных активов</t>
  </si>
  <si>
    <t>Штрафы, санкции, возмещение ущерба</t>
  </si>
  <si>
    <t>Прочие неналоговые доходы</t>
  </si>
  <si>
    <t>Безвозмездные поступления – всего, в т.ч.</t>
  </si>
  <si>
    <t>Дотации</t>
  </si>
  <si>
    <t xml:space="preserve">Субсидии </t>
  </si>
  <si>
    <t>Субвенции</t>
  </si>
  <si>
    <t>Прочие безвозмездные поступления</t>
  </si>
  <si>
    <t>Возврат остатков субсидий, субвенций</t>
  </si>
  <si>
    <t>Доходы бюджета – итого:</t>
  </si>
  <si>
    <t>Иные межбюджетные трансферты</t>
  </si>
  <si>
    <t>Отклонения (гр.4-гр.3)</t>
  </si>
  <si>
    <t>Исполнено</t>
  </si>
  <si>
    <t xml:space="preserve">Итого расходов </t>
  </si>
  <si>
    <t>№    п/п</t>
  </si>
  <si>
    <t>Наименование программы</t>
  </si>
  <si>
    <t>%                       исполнения</t>
  </si>
  <si>
    <t>(гр.6/гр.4)</t>
  </si>
  <si>
    <t>Итого</t>
  </si>
  <si>
    <t xml:space="preserve">    % исполнения</t>
  </si>
  <si>
    <t>Задолженность и перерасчеты по отмененным налогам, сборам и иным обязательным платежам</t>
  </si>
  <si>
    <t>Налог, взим.в связи с прим.патентной системы налогообложения</t>
  </si>
  <si>
    <t>Предусмотрено ассигнований в муниципальных программах на 2019 год</t>
  </si>
  <si>
    <t>по состоянию на 28.05.2019</t>
  </si>
  <si>
    <t>Контрольно-счетная палата муниципального образования город Саяногорск</t>
  </si>
  <si>
    <t>Городской отдел образования г.Саяногорска</t>
  </si>
  <si>
    <t>Комитет по жилищно-коммунальному хозяйству и транспорту г.Саяногорска</t>
  </si>
  <si>
    <t>Департамент архитектуры, градостроительства и недвижимости города Саяногорска</t>
  </si>
  <si>
    <t>"Бюджетно-финансовое управление администрации города Саяногорска"</t>
  </si>
  <si>
    <t>Администрация муниципального образования город Саяногорск</t>
  </si>
  <si>
    <t>Совет депутатов муниципального образования город Саяногорск</t>
  </si>
  <si>
    <t>Наименование главного распорядителя бюджетных средств</t>
  </si>
  <si>
    <t>Код ГРБС</t>
  </si>
  <si>
    <t>МП "Переселение граждан из аварийного жилищного фонда на территории муниципального образования город Саяногорск"</t>
  </si>
  <si>
    <t xml:space="preserve">МП "Управление муниципальными финансами и обслуживание муниципального долга"
</t>
  </si>
  <si>
    <t xml:space="preserve">МП "Развитие жилищно-коммунального хозяйства и транспортной системы муниципального образования город Саяногорск"
</t>
  </si>
  <si>
    <t xml:space="preserve">МП "Обеспечение общественного порядка, противодействие преступности и повышение безопасности дорожного движения в муниципальном образовании город Саяногорск"
</t>
  </si>
  <si>
    <t xml:space="preserve">МП "Управление муниципальным имуществом и земельными ресурсами"
</t>
  </si>
  <si>
    <t xml:space="preserve">МП "Улучшение экологического состояния муниципального образования город Саяногорск"
</t>
  </si>
  <si>
    <t xml:space="preserve">МП "Социальная поддержка и содействие занятости в муниципальном образовании город Саяногорск"
</t>
  </si>
  <si>
    <t xml:space="preserve">МП "Основные направления содействия развитию малого и среднего предпринимательства на территории муниципального образования г. Саяногорск"
</t>
  </si>
  <si>
    <t xml:space="preserve">МП "Развитие культуры и СМИ в муниципальном образовании г. Саяногорск"
</t>
  </si>
  <si>
    <t xml:space="preserve">МП "Развитие физической культуры, спорта, туризма и молодежной политики в муниципальном образовании город Саяногорск"
</t>
  </si>
  <si>
    <t xml:space="preserve">МП "Обеспечение жильем молодых семей" 
</t>
  </si>
  <si>
    <t>МП "Формирование комфортной городской среды на территории муниципального образования город Саяногорск"</t>
  </si>
  <si>
    <t>Налог, взимаемый в связи с применением упрощенной системы налогообложения</t>
  </si>
  <si>
    <t>Отклонения                   гр.3-гр.4</t>
  </si>
  <si>
    <t>МП "Развитие информационного общества муниципального образования город Саяногорск"</t>
  </si>
  <si>
    <t>МП "Развитие сельских территорий муниципального образования город Саяногорск"</t>
  </si>
  <si>
    <t>Плановые назначения                на 2023 год</t>
  </si>
  <si>
    <t>МП "Энергосбережение и повышение энергоффективности в муниципальном образовании город Саяногорск"</t>
  </si>
  <si>
    <t>МП "Развитие муниципального управления и муниципальной службы в муниципальном образовании город Саяногорск"</t>
  </si>
  <si>
    <t>МП "Развитие и соверщенствование системы гражданской обороны, пожарной безопасности, безопасности людей на водных объектах, защиты населения и территорий муниципального образования город Саяногорск от чрезвычайных ситуаций природного и техногенного характера"</t>
  </si>
  <si>
    <t xml:space="preserve">МП "Развитие образования в муниципальном образовании город Саяногорск"
</t>
  </si>
  <si>
    <t xml:space="preserve">Анализ исполнения доходной части бюджета за 1 полугодие 2023 года </t>
  </si>
  <si>
    <t>Исполнено за 1 полугодие 2023 года</t>
  </si>
  <si>
    <t>сумма (руб.)</t>
  </si>
  <si>
    <t>сумма ( руб.)</t>
  </si>
  <si>
    <t xml:space="preserve">Показатели исполнения бюджета муниципального образования город Саяногорск в разрезе главных распорядителей бюджетных средств
за 1 полугодие 2023 года
</t>
  </si>
  <si>
    <t>руб.)</t>
  </si>
  <si>
    <t>(гр.6/         гр.4)            (%)</t>
  </si>
  <si>
    <t>6 773 798,95</t>
  </si>
  <si>
    <t>118 383 031,24</t>
  </si>
  <si>
    <t>11 850 000,00</t>
  </si>
  <si>
    <t>64 914 522,00</t>
  </si>
  <si>
    <t>292 487 406,71</t>
  </si>
  <si>
    <t>1 477 915 603,91</t>
  </si>
  <si>
    <t>267 957 217,94</t>
  </si>
  <si>
    <t>3 272 750,00</t>
  </si>
  <si>
    <t>Исполнено за 1полугодие          2023 года            (руб.)</t>
  </si>
  <si>
    <t>Показатели исполнения бюджета муниципального образования город Саяногорск  по муниципальным программам                                                            (далее – МП) за 1 полугодие 2023 года</t>
  </si>
  <si>
    <t>(руб.)</t>
  </si>
  <si>
    <t xml:space="preserve">Исполнено за 1 полугодие 2023 года               </t>
  </si>
  <si>
    <t>Управление культуры, спорта и молодежной политики города Саяногорска</t>
  </si>
  <si>
    <r>
      <t>Назначено на 2023 год                  Постановление от</t>
    </r>
    <r>
      <rPr>
        <sz val="12"/>
        <rFont val="Times New Roman"/>
        <family val="1"/>
        <charset val="204"/>
      </rPr>
      <t xml:space="preserve"> 06.09.2023                  № 728</t>
    </r>
  </si>
  <si>
    <t xml:space="preserve">Назначено на           2023 год           Постановление      от 06.09.2023           № 728               (руб.) </t>
  </si>
  <si>
    <t>Назначено на 2023 год Решение от               20.12.2022                     № 39/6-6              (ред.от 28.03.2023)</t>
  </si>
  <si>
    <t>Приложение № 2 к заключению от 18.09.2023</t>
  </si>
  <si>
    <t>Приложение №1 к заключению от 18.09.2023</t>
  </si>
  <si>
    <t>Приложение №3                              к заключению от 18.09.2023</t>
  </si>
  <si>
    <t>Назначено на     2023 год                 Решение от 20.12.2022                №39/6-6              (ред. от 28.03.2023)        (руб.)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</si>
</sst>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\ _₽_-;\-* #,##0.00\ _₽_-;_-* &quot;-&quot;??\ _₽_-;_-@_-"/>
    <numFmt numFmtId="164" formatCode="_-* #,##0.00_р_._-;\-* #,##0.00_р_._-;_-* &quot;-&quot;??_р_._-;_-@_-"/>
    <numFmt numFmtId="165" formatCode="0.0"/>
    <numFmt numFmtId="166" formatCode="#,##0.0"/>
  </numFmts>
  <fonts count="16" x14ac:knownFonts="1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3"/>
      <color indexed="8"/>
      <name val="Times New Roman"/>
      <family val="1"/>
      <charset val="204"/>
    </font>
    <font>
      <sz val="12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sz val="12"/>
      <color indexed="63"/>
      <name val="Times New Roman"/>
      <family val="1"/>
      <charset val="204"/>
    </font>
    <font>
      <sz val="1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</font>
    <font>
      <sz val="12"/>
      <color theme="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91">
    <xf numFmtId="0" fontId="0" fillId="0" borderId="0" xfId="0"/>
    <xf numFmtId="0" fontId="1" fillId="0" borderId="1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vertical="top" wrapText="1"/>
    </xf>
    <xf numFmtId="0" fontId="2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2" xfId="0" applyFont="1" applyBorder="1" applyAlignment="1">
      <alignment vertical="top" wrapText="1"/>
    </xf>
    <xf numFmtId="0" fontId="1" fillId="0" borderId="3" xfId="0" applyFont="1" applyBorder="1" applyAlignment="1">
      <alignment horizontal="center" vertical="top" wrapText="1"/>
    </xf>
    <xf numFmtId="0" fontId="5" fillId="0" borderId="2" xfId="0" applyFont="1" applyBorder="1" applyAlignment="1">
      <alignment vertical="top" wrapText="1"/>
    </xf>
    <xf numFmtId="0" fontId="1" fillId="0" borderId="5" xfId="0" applyFont="1" applyBorder="1" applyAlignment="1">
      <alignment horizontal="center" vertical="top" wrapText="1"/>
    </xf>
    <xf numFmtId="0" fontId="1" fillId="0" borderId="4" xfId="0" applyFont="1" applyFill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top" wrapText="1"/>
    </xf>
    <xf numFmtId="4" fontId="1" fillId="0" borderId="2" xfId="0" applyNumberFormat="1" applyFont="1" applyBorder="1" applyAlignment="1">
      <alignment horizontal="center" vertical="top" wrapText="1"/>
    </xf>
    <xf numFmtId="4" fontId="2" fillId="0" borderId="2" xfId="0" applyNumberFormat="1" applyFont="1" applyBorder="1" applyAlignment="1">
      <alignment horizontal="center" vertical="top" wrapText="1"/>
    </xf>
    <xf numFmtId="2" fontId="0" fillId="0" borderId="0" xfId="0" applyNumberFormat="1"/>
    <xf numFmtId="0" fontId="1" fillId="0" borderId="6" xfId="0" applyFont="1" applyBorder="1" applyAlignment="1">
      <alignment vertical="top" wrapText="1"/>
    </xf>
    <xf numFmtId="0" fontId="1" fillId="0" borderId="7" xfId="0" applyFont="1" applyBorder="1" applyAlignment="1">
      <alignment horizontal="center" vertical="top" wrapText="1"/>
    </xf>
    <xf numFmtId="166" fontId="1" fillId="0" borderId="2" xfId="0" applyNumberFormat="1" applyFont="1" applyBorder="1" applyAlignment="1">
      <alignment horizontal="center" vertical="top" wrapText="1"/>
    </xf>
    <xf numFmtId="166" fontId="2" fillId="0" borderId="2" xfId="0" applyNumberFormat="1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0" fontId="3" fillId="0" borderId="7" xfId="0" applyFont="1" applyBorder="1" applyAlignment="1">
      <alignment horizontal="center" vertical="top" wrapText="1"/>
    </xf>
    <xf numFmtId="4" fontId="7" fillId="0" borderId="5" xfId="0" applyNumberFormat="1" applyFont="1" applyBorder="1" applyAlignment="1">
      <alignment horizontal="center" vertical="top"/>
    </xf>
    <xf numFmtId="0" fontId="1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1" fillId="0" borderId="5" xfId="0" applyFont="1" applyBorder="1" applyAlignment="1">
      <alignment vertical="top" wrapText="1"/>
    </xf>
    <xf numFmtId="0" fontId="1" fillId="0" borderId="8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5" xfId="0" applyFont="1" applyBorder="1" applyAlignment="1">
      <alignment vertical="top" wrapText="1"/>
    </xf>
    <xf numFmtId="4" fontId="0" fillId="0" borderId="0" xfId="0" applyNumberFormat="1"/>
    <xf numFmtId="0" fontId="12" fillId="0" borderId="5" xfId="0" applyFont="1" applyBorder="1" applyAlignment="1">
      <alignment vertical="top"/>
    </xf>
    <xf numFmtId="0" fontId="12" fillId="0" borderId="5" xfId="0" applyFont="1" applyBorder="1" applyAlignment="1">
      <alignment vertical="top" wrapText="1"/>
    </xf>
    <xf numFmtId="0" fontId="1" fillId="0" borderId="6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1" fillId="0" borderId="5" xfId="0" applyFont="1" applyBorder="1" applyAlignment="1">
      <alignment vertical="top" wrapText="1"/>
    </xf>
    <xf numFmtId="4" fontId="12" fillId="0" borderId="5" xfId="0" applyNumberFormat="1" applyFont="1" applyBorder="1" applyAlignment="1">
      <alignment horizontal="right" vertical="center"/>
    </xf>
    <xf numFmtId="164" fontId="2" fillId="0" borderId="2" xfId="0" applyNumberFormat="1" applyFont="1" applyBorder="1" applyAlignment="1">
      <alignment horizontal="right" vertical="center" wrapText="1"/>
    </xf>
    <xf numFmtId="165" fontId="2" fillId="0" borderId="2" xfId="0" applyNumberFormat="1" applyFont="1" applyBorder="1" applyAlignment="1">
      <alignment horizontal="right" vertical="center" wrapText="1"/>
    </xf>
    <xf numFmtId="4" fontId="1" fillId="0" borderId="5" xfId="0" applyNumberFormat="1" applyFont="1" applyBorder="1" applyAlignment="1">
      <alignment horizontal="right" vertical="center" wrapText="1"/>
    </xf>
    <xf numFmtId="4" fontId="6" fillId="0" borderId="5" xfId="0" applyNumberFormat="1" applyFont="1" applyBorder="1" applyAlignment="1">
      <alignment horizontal="right" vertical="center" wrapText="1"/>
    </xf>
    <xf numFmtId="4" fontId="1" fillId="0" borderId="5" xfId="0" applyNumberFormat="1" applyFont="1" applyBorder="1" applyAlignment="1">
      <alignment horizontal="right" vertical="center" wrapText="1"/>
    </xf>
    <xf numFmtId="4" fontId="10" fillId="0" borderId="5" xfId="0" applyNumberFormat="1" applyFont="1" applyBorder="1" applyAlignment="1">
      <alignment horizontal="right" vertical="center" wrapText="1"/>
    </xf>
    <xf numFmtId="4" fontId="1" fillId="0" borderId="6" xfId="0" applyNumberFormat="1" applyFont="1" applyBorder="1" applyAlignment="1">
      <alignment horizontal="right" vertical="center" wrapText="1"/>
    </xf>
    <xf numFmtId="4" fontId="10" fillId="0" borderId="6" xfId="0" applyNumberFormat="1" applyFont="1" applyBorder="1" applyAlignment="1">
      <alignment horizontal="right" vertical="center" wrapText="1"/>
    </xf>
    <xf numFmtId="4" fontId="9" fillId="0" borderId="5" xfId="0" applyNumberFormat="1" applyFont="1" applyBorder="1" applyAlignment="1">
      <alignment horizontal="right" vertical="center" wrapText="1"/>
    </xf>
    <xf numFmtId="4" fontId="1" fillId="0" borderId="2" xfId="0" applyNumberFormat="1" applyFont="1" applyBorder="1" applyAlignment="1">
      <alignment horizontal="right" vertical="center" wrapText="1"/>
    </xf>
    <xf numFmtId="4" fontId="1" fillId="0" borderId="3" xfId="0" applyNumberFormat="1" applyFont="1" applyBorder="1" applyAlignment="1">
      <alignment horizontal="right" vertical="center" wrapText="1"/>
    </xf>
    <xf numFmtId="4" fontId="1" fillId="0" borderId="12" xfId="0" applyNumberFormat="1" applyFont="1" applyBorder="1" applyAlignment="1">
      <alignment horizontal="right" vertical="center" wrapText="1"/>
    </xf>
    <xf numFmtId="0" fontId="1" fillId="0" borderId="6" xfId="0" applyFont="1" applyBorder="1" applyAlignment="1">
      <alignment horizontal="center" vertical="top" wrapText="1"/>
    </xf>
    <xf numFmtId="0" fontId="1" fillId="0" borderId="8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49" fontId="0" fillId="0" borderId="0" xfId="0" applyNumberFormat="1"/>
    <xf numFmtId="0" fontId="3" fillId="0" borderId="2" xfId="0" applyFont="1" applyBorder="1" applyAlignment="1">
      <alignment vertical="top" wrapText="1"/>
    </xf>
    <xf numFmtId="49" fontId="3" fillId="0" borderId="2" xfId="0" applyNumberFormat="1" applyFont="1" applyBorder="1" applyAlignment="1">
      <alignment horizontal="right" vertical="top" wrapText="1"/>
    </xf>
    <xf numFmtId="4" fontId="3" fillId="0" borderId="2" xfId="0" applyNumberFormat="1" applyFont="1" applyBorder="1" applyAlignment="1">
      <alignment horizontal="right" vertical="top" wrapText="1"/>
    </xf>
    <xf numFmtId="166" fontId="3" fillId="0" borderId="2" xfId="0" applyNumberFormat="1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4" fontId="13" fillId="0" borderId="2" xfId="0" applyNumberFormat="1" applyFont="1" applyBorder="1" applyAlignment="1">
      <alignment horizontal="right" vertical="top" wrapText="1"/>
    </xf>
    <xf numFmtId="166" fontId="13" fillId="0" borderId="2" xfId="0" applyNumberFormat="1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left" vertical="top" wrapText="1"/>
    </xf>
    <xf numFmtId="0" fontId="0" fillId="0" borderId="0" xfId="0" applyAlignment="1">
      <alignment wrapText="1"/>
    </xf>
    <xf numFmtId="0" fontId="15" fillId="0" borderId="0" xfId="0" applyFont="1"/>
    <xf numFmtId="43" fontId="0" fillId="0" borderId="0" xfId="0" applyNumberFormat="1"/>
    <xf numFmtId="0" fontId="8" fillId="0" borderId="0" xfId="0" applyFont="1" applyFill="1" applyAlignment="1">
      <alignment vertical="center" wrapText="1"/>
    </xf>
    <xf numFmtId="0" fontId="11" fillId="0" borderId="0" xfId="0" applyFont="1" applyFill="1" applyAlignment="1">
      <alignment vertical="center" wrapText="1"/>
    </xf>
    <xf numFmtId="0" fontId="0" fillId="0" borderId="0" xfId="0" applyAlignment="1">
      <alignment wrapText="1"/>
    </xf>
    <xf numFmtId="0" fontId="4" fillId="0" borderId="0" xfId="0" applyFont="1" applyAlignment="1">
      <alignment horizontal="center" vertical="center" wrapText="1"/>
    </xf>
    <xf numFmtId="0" fontId="1" fillId="0" borderId="6" xfId="0" applyFont="1" applyBorder="1" applyAlignment="1">
      <alignment horizontal="center" vertical="top" wrapText="1"/>
    </xf>
    <xf numFmtId="0" fontId="1" fillId="0" borderId="8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8" fillId="0" borderId="0" xfId="0" applyFont="1" applyFill="1" applyAlignment="1">
      <alignment vertical="top" wrapText="1"/>
    </xf>
    <xf numFmtId="0" fontId="0" fillId="0" borderId="0" xfId="0" applyAlignment="1">
      <alignment vertical="center" wrapText="1"/>
    </xf>
    <xf numFmtId="0" fontId="0" fillId="0" borderId="11" xfId="0" applyBorder="1" applyAlignment="1">
      <alignment vertical="center" wrapText="1"/>
    </xf>
    <xf numFmtId="0" fontId="3" fillId="0" borderId="6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14" fillId="0" borderId="6" xfId="0" applyFont="1" applyFill="1" applyBorder="1" applyAlignment="1">
      <alignment horizontal="center" vertical="top" wrapText="1"/>
    </xf>
    <xf numFmtId="0" fontId="14" fillId="0" borderId="1" xfId="0" applyFont="1" applyFill="1" applyBorder="1" applyAlignment="1">
      <alignment horizontal="center" vertical="top" wrapText="1"/>
    </xf>
    <xf numFmtId="0" fontId="1" fillId="0" borderId="13" xfId="0" applyFont="1" applyBorder="1" applyAlignment="1">
      <alignment horizontal="center" vertical="top" wrapText="1"/>
    </xf>
    <xf numFmtId="0" fontId="8" fillId="0" borderId="0" xfId="0" applyFont="1" applyFill="1" applyAlignment="1">
      <alignment wrapText="1"/>
    </xf>
    <xf numFmtId="4" fontId="1" fillId="0" borderId="5" xfId="0" applyNumberFormat="1" applyFont="1" applyBorder="1" applyAlignment="1">
      <alignment horizontal="right" vertical="center" wrapText="1"/>
    </xf>
    <xf numFmtId="0" fontId="2" fillId="0" borderId="0" xfId="0" applyFont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top" wrapText="1"/>
    </xf>
    <xf numFmtId="0" fontId="1" fillId="0" borderId="5" xfId="0" applyFont="1" applyBorder="1" applyAlignment="1">
      <alignment vertical="top" wrapText="1"/>
    </xf>
    <xf numFmtId="0" fontId="0" fillId="0" borderId="1" xfId="0" applyBorder="1" applyAlignment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4"/>
  <sheetViews>
    <sheetView workbookViewId="0">
      <selection activeCell="E6" sqref="E6:E7"/>
    </sheetView>
  </sheetViews>
  <sheetFormatPr defaultRowHeight="15" x14ac:dyDescent="0.25"/>
  <cols>
    <col min="1" max="1" width="4.85546875" customWidth="1"/>
    <col min="2" max="2" width="24.85546875" customWidth="1"/>
    <col min="3" max="3" width="17" customWidth="1"/>
    <col min="4" max="4" width="9.42578125" customWidth="1"/>
    <col min="5" max="5" width="16.85546875" customWidth="1"/>
    <col min="6" max="6" width="9.5703125" customWidth="1"/>
    <col min="7" max="7" width="12.5703125" customWidth="1"/>
    <col min="9" max="9" width="10" bestFit="1" customWidth="1"/>
    <col min="11" max="11" width="13.5703125" bestFit="1" customWidth="1"/>
  </cols>
  <sheetData>
    <row r="1" spans="1:9" ht="29.25" customHeight="1" x14ac:dyDescent="0.25">
      <c r="F1" s="66" t="s">
        <v>94</v>
      </c>
      <c r="G1" s="67"/>
    </row>
    <row r="2" spans="1:9" ht="25.5" customHeight="1" x14ac:dyDescent="0.25">
      <c r="F2" s="68"/>
      <c r="G2" s="68"/>
    </row>
    <row r="3" spans="1:9" ht="16.5" x14ac:dyDescent="0.25">
      <c r="A3" s="69" t="s">
        <v>70</v>
      </c>
      <c r="B3" s="69"/>
      <c r="C3" s="69"/>
      <c r="D3" s="69"/>
      <c r="E3" s="69"/>
      <c r="F3" s="69"/>
      <c r="G3" s="69"/>
    </row>
    <row r="4" spans="1:9" ht="15.75" thickBot="1" x14ac:dyDescent="0.3"/>
    <row r="5" spans="1:9" ht="36" customHeight="1" thickBot="1" x14ac:dyDescent="0.3">
      <c r="A5" s="70" t="s">
        <v>0</v>
      </c>
      <c r="B5" s="70" t="s">
        <v>1</v>
      </c>
      <c r="C5" s="73" t="s">
        <v>65</v>
      </c>
      <c r="D5" s="74"/>
      <c r="E5" s="73" t="s">
        <v>71</v>
      </c>
      <c r="F5" s="75"/>
      <c r="G5" s="74"/>
    </row>
    <row r="6" spans="1:9" ht="37.5" customHeight="1" x14ac:dyDescent="0.25">
      <c r="A6" s="71"/>
      <c r="B6" s="71"/>
      <c r="C6" s="70" t="s">
        <v>72</v>
      </c>
      <c r="D6" s="70" t="s">
        <v>2</v>
      </c>
      <c r="E6" s="70" t="s">
        <v>73</v>
      </c>
      <c r="F6" s="70" t="s">
        <v>2</v>
      </c>
      <c r="G6" s="3" t="s">
        <v>35</v>
      </c>
    </row>
    <row r="7" spans="1:9" ht="37.5" customHeight="1" thickBot="1" x14ac:dyDescent="0.3">
      <c r="A7" s="72"/>
      <c r="B7" s="72"/>
      <c r="C7" s="72"/>
      <c r="D7" s="72"/>
      <c r="E7" s="72"/>
      <c r="F7" s="72"/>
      <c r="G7" s="2" t="s">
        <v>3</v>
      </c>
    </row>
    <row r="8" spans="1:9" ht="14.25" customHeight="1" thickBot="1" x14ac:dyDescent="0.3">
      <c r="A8" s="11">
        <v>1</v>
      </c>
      <c r="B8" s="18">
        <v>2</v>
      </c>
      <c r="C8" s="18">
        <v>3</v>
      </c>
      <c r="D8" s="18">
        <v>4</v>
      </c>
      <c r="E8" s="18">
        <v>5</v>
      </c>
      <c r="F8" s="18">
        <v>6</v>
      </c>
      <c r="G8" s="18">
        <v>7</v>
      </c>
    </row>
    <row r="9" spans="1:9" ht="39.75" customHeight="1" thickBot="1" x14ac:dyDescent="0.3">
      <c r="A9" s="1"/>
      <c r="B9" s="4" t="s">
        <v>4</v>
      </c>
      <c r="C9" s="15">
        <f>C10+C11+C12+C13+C15+C16+C17+C18+C19+C14</f>
        <v>904463810</v>
      </c>
      <c r="D9" s="15">
        <f>C9/C34*100</f>
        <v>41.943237070660736</v>
      </c>
      <c r="E9" s="15">
        <f>E10+E11+E12+E13+E15+E16+E17+E18+E19+E14</f>
        <v>357117111.75</v>
      </c>
      <c r="F9" s="15">
        <f>E9/E34*100</f>
        <v>32.282896272357092</v>
      </c>
      <c r="G9" s="20">
        <f>E9/C9*100</f>
        <v>39.483847535038471</v>
      </c>
    </row>
    <row r="10" spans="1:9" ht="36" customHeight="1" thickBot="1" x14ac:dyDescent="0.3">
      <c r="A10" s="1">
        <v>1</v>
      </c>
      <c r="B10" s="5" t="s">
        <v>5</v>
      </c>
      <c r="C10" s="14">
        <v>730691000</v>
      </c>
      <c r="D10" s="14">
        <f>C10/C34*100</f>
        <v>33.884767416396862</v>
      </c>
      <c r="E10" s="14">
        <v>300447339.51999998</v>
      </c>
      <c r="F10" s="14">
        <f>E10/E34*100</f>
        <v>27.16002671924559</v>
      </c>
      <c r="G10" s="19">
        <f>E10/C10*100</f>
        <v>41.11824827731558</v>
      </c>
      <c r="H10" s="16"/>
      <c r="I10" s="16"/>
    </row>
    <row r="11" spans="1:9" ht="27" customHeight="1" thickBot="1" x14ac:dyDescent="0.3">
      <c r="A11" s="1">
        <v>2</v>
      </c>
      <c r="B11" s="5" t="s">
        <v>6</v>
      </c>
      <c r="C11" s="14">
        <v>4641000</v>
      </c>
      <c r="D11" s="14">
        <f>C11/C34*100</f>
        <v>0.21521984748614373</v>
      </c>
      <c r="E11" s="14">
        <v>2529099.7999999998</v>
      </c>
      <c r="F11" s="14">
        <f>E11/E34*100</f>
        <v>0.22862714728437838</v>
      </c>
      <c r="G11" s="19">
        <f t="shared" ref="G11:G17" si="0">E11/C11*100</f>
        <v>54.494716655893129</v>
      </c>
      <c r="I11" s="16"/>
    </row>
    <row r="12" spans="1:9" ht="30" customHeight="1" thickBot="1" x14ac:dyDescent="0.3">
      <c r="A12" s="1">
        <v>3</v>
      </c>
      <c r="B12" s="5" t="s">
        <v>7</v>
      </c>
      <c r="C12" s="14">
        <v>15000</v>
      </c>
      <c r="D12" s="14">
        <f>C12/C34*100</f>
        <v>6.9560390267014776E-4</v>
      </c>
      <c r="E12" s="14">
        <v>42241.59</v>
      </c>
      <c r="F12" s="14">
        <f>E12/E34*100</f>
        <v>3.8185817018594227E-3</v>
      </c>
      <c r="G12" s="19">
        <f t="shared" si="0"/>
        <v>281.61059999999998</v>
      </c>
      <c r="I12" s="16"/>
    </row>
    <row r="13" spans="1:9" ht="21" customHeight="1" thickBot="1" x14ac:dyDescent="0.3">
      <c r="A13" s="1">
        <v>4</v>
      </c>
      <c r="B13" s="5" t="s">
        <v>8</v>
      </c>
      <c r="C13" s="14">
        <v>99000</v>
      </c>
      <c r="D13" s="14">
        <f>C13/C34*100</f>
        <v>4.5909857576229753E-3</v>
      </c>
      <c r="E13" s="14">
        <v>14138.8</v>
      </c>
      <c r="F13" s="14">
        <f>E13/E34*100</f>
        <v>1.2781280952315008E-3</v>
      </c>
      <c r="G13" s="19">
        <f t="shared" si="0"/>
        <v>14.281616161616162</v>
      </c>
    </row>
    <row r="14" spans="1:9" ht="49.5" customHeight="1" thickBot="1" x14ac:dyDescent="0.3">
      <c r="A14" s="28">
        <v>5</v>
      </c>
      <c r="B14" s="5" t="s">
        <v>61</v>
      </c>
      <c r="C14" s="14">
        <v>43871000</v>
      </c>
      <c r="D14" s="14">
        <f>C14/C34*100</f>
        <v>2.0344559209361366</v>
      </c>
      <c r="E14" s="14">
        <v>23029014.989999998</v>
      </c>
      <c r="F14" s="14">
        <f>E14/E34*100</f>
        <v>2.0817913163936383</v>
      </c>
      <c r="G14" s="19">
        <f t="shared" si="0"/>
        <v>52.492569100316835</v>
      </c>
      <c r="I14" s="30"/>
    </row>
    <row r="15" spans="1:9" ht="63" customHeight="1" thickBot="1" x14ac:dyDescent="0.3">
      <c r="A15" s="1">
        <v>6</v>
      </c>
      <c r="B15" s="5" t="s">
        <v>37</v>
      </c>
      <c r="C15" s="14">
        <v>10844000</v>
      </c>
      <c r="D15" s="14">
        <f>C15/C34*100</f>
        <v>0.50287524803700545</v>
      </c>
      <c r="E15" s="14">
        <v>2920194.34</v>
      </c>
      <c r="F15" s="14">
        <f>E15/E34*100</f>
        <v>0.26398155639021764</v>
      </c>
      <c r="G15" s="19">
        <f t="shared" si="0"/>
        <v>26.929125230542233</v>
      </c>
    </row>
    <row r="16" spans="1:9" ht="42" customHeight="1" thickBot="1" x14ac:dyDescent="0.3">
      <c r="A16" s="1">
        <v>7</v>
      </c>
      <c r="B16" s="5" t="s">
        <v>9</v>
      </c>
      <c r="C16" s="14">
        <v>42234000</v>
      </c>
      <c r="D16" s="14">
        <f>C16/C34*100</f>
        <v>1.958542348358068</v>
      </c>
      <c r="E16" s="14">
        <v>3757579.04</v>
      </c>
      <c r="F16" s="14">
        <f>E16/E34*100</f>
        <v>0.33967998281869827</v>
      </c>
      <c r="G16" s="19">
        <f t="shared" si="0"/>
        <v>8.8970474972770752</v>
      </c>
    </row>
    <row r="17" spans="1:11" ht="33.75" customHeight="1" thickBot="1" x14ac:dyDescent="0.3">
      <c r="A17" s="1">
        <v>8</v>
      </c>
      <c r="B17" s="5" t="s">
        <v>10</v>
      </c>
      <c r="C17" s="14">
        <v>59140000</v>
      </c>
      <c r="D17" s="14">
        <f>C17/C34*100</f>
        <v>2.7425343202608357</v>
      </c>
      <c r="E17" s="14">
        <v>19755158.780000001</v>
      </c>
      <c r="F17" s="14">
        <f>E17/E34*100</f>
        <v>1.7858392128382365</v>
      </c>
      <c r="G17" s="19">
        <f t="shared" si="0"/>
        <v>33.404056104159622</v>
      </c>
    </row>
    <row r="18" spans="1:11" ht="36.75" customHeight="1" thickBot="1" x14ac:dyDescent="0.3">
      <c r="A18" s="1">
        <v>9</v>
      </c>
      <c r="B18" s="5" t="s">
        <v>11</v>
      </c>
      <c r="C18" s="14">
        <v>12928810</v>
      </c>
      <c r="D18" s="14">
        <f>C18/C34*100</f>
        <v>0.59955537952538884</v>
      </c>
      <c r="E18" s="14">
        <v>4622766.68</v>
      </c>
      <c r="F18" s="14">
        <f>E18/E34*100</f>
        <v>0.41789175682575946</v>
      </c>
      <c r="G18" s="19">
        <f>E18/C18*100</f>
        <v>35.755546566157285</v>
      </c>
    </row>
    <row r="19" spans="1:11" ht="86.45" customHeight="1" thickBot="1" x14ac:dyDescent="0.3">
      <c r="A19" s="1">
        <v>10</v>
      </c>
      <c r="B19" s="5" t="s">
        <v>36</v>
      </c>
      <c r="C19" s="14">
        <v>0</v>
      </c>
      <c r="D19" s="14">
        <v>0</v>
      </c>
      <c r="E19" s="14">
        <v>-421.79</v>
      </c>
      <c r="F19" s="14">
        <f>E19/E34*100</f>
        <v>-3.8129236518494833E-5</v>
      </c>
      <c r="G19" s="19">
        <v>0</v>
      </c>
    </row>
    <row r="20" spans="1:11" ht="34.5" customHeight="1" thickBot="1" x14ac:dyDescent="0.3">
      <c r="A20" s="1"/>
      <c r="B20" s="4" t="s">
        <v>12</v>
      </c>
      <c r="C20" s="15">
        <f>C21+C22+C23+C24+C25</f>
        <v>69835693.280000001</v>
      </c>
      <c r="D20" s="15">
        <f>C20/C34*100</f>
        <v>3.2385320527495605</v>
      </c>
      <c r="E20" s="15">
        <f>E21+E22+E23+E24+E25+E26</f>
        <v>35118049.539999999</v>
      </c>
      <c r="F20" s="15">
        <f>E20/E34*100</f>
        <v>3.1746234310412258</v>
      </c>
      <c r="G20" s="20">
        <f t="shared" ref="G20:G25" si="1">E20/C20*100</f>
        <v>50.286677042350391</v>
      </c>
      <c r="K20" s="30"/>
    </row>
    <row r="21" spans="1:11" ht="54" customHeight="1" thickBot="1" x14ac:dyDescent="0.3">
      <c r="A21" s="1">
        <v>1</v>
      </c>
      <c r="B21" s="5" t="s">
        <v>13</v>
      </c>
      <c r="C21" s="14">
        <v>39910370.420000002</v>
      </c>
      <c r="D21" s="14">
        <f>C21/C34*100</f>
        <v>1.850787294744215</v>
      </c>
      <c r="E21" s="14">
        <v>19437965.449999999</v>
      </c>
      <c r="F21" s="14">
        <f>E21/E34*100</f>
        <v>1.7571653715862889</v>
      </c>
      <c r="G21" s="19">
        <f t="shared" si="1"/>
        <v>48.70404670626457</v>
      </c>
    </row>
    <row r="22" spans="1:11" ht="66" customHeight="1" thickBot="1" x14ac:dyDescent="0.3">
      <c r="A22" s="1">
        <v>2</v>
      </c>
      <c r="B22" s="5" t="s">
        <v>14</v>
      </c>
      <c r="C22" s="14">
        <v>12820000</v>
      </c>
      <c r="D22" s="14">
        <f>C22/C34*100</f>
        <v>0.59450946881541966</v>
      </c>
      <c r="E22" s="14">
        <v>6691528.7400000002</v>
      </c>
      <c r="F22" s="14">
        <f>E22/E34*100</f>
        <v>0.60490500485494125</v>
      </c>
      <c r="G22" s="19">
        <f t="shared" si="1"/>
        <v>52.196012012480494</v>
      </c>
    </row>
    <row r="23" spans="1:11" ht="39.75" customHeight="1" thickBot="1" x14ac:dyDescent="0.3">
      <c r="A23" s="1">
        <v>3</v>
      </c>
      <c r="B23" s="5" t="s">
        <v>15</v>
      </c>
      <c r="C23" s="14">
        <v>3544241.08</v>
      </c>
      <c r="D23" s="14">
        <f>C23/C34*100</f>
        <v>0.16435919515012395</v>
      </c>
      <c r="E23" s="14">
        <v>2083731.83</v>
      </c>
      <c r="F23" s="14">
        <f>E23/E34*100</f>
        <v>0.18836649467077471</v>
      </c>
      <c r="G23" s="19">
        <f t="shared" si="1"/>
        <v>58.792045545615089</v>
      </c>
    </row>
    <row r="24" spans="1:11" ht="65.25" customHeight="1" thickBot="1" x14ac:dyDescent="0.3">
      <c r="A24" s="1">
        <v>4</v>
      </c>
      <c r="B24" s="5" t="s">
        <v>16</v>
      </c>
      <c r="C24" s="14">
        <v>8755280</v>
      </c>
      <c r="D24" s="14">
        <f>C24/C34*100</f>
        <v>0.40601379579799274</v>
      </c>
      <c r="E24" s="14">
        <v>3295909.74</v>
      </c>
      <c r="F24" s="14">
        <f>E24/E34*100</f>
        <v>0.29794571236888218</v>
      </c>
      <c r="G24" s="19">
        <f t="shared" si="1"/>
        <v>37.644823923392515</v>
      </c>
    </row>
    <row r="25" spans="1:11" ht="39.75" customHeight="1" thickBot="1" x14ac:dyDescent="0.3">
      <c r="A25" s="1">
        <v>5</v>
      </c>
      <c r="B25" s="5" t="s">
        <v>17</v>
      </c>
      <c r="C25" s="14">
        <v>4805801.78</v>
      </c>
      <c r="D25" s="14">
        <f>C25/C34*100</f>
        <v>0.22286229824180953</v>
      </c>
      <c r="E25" s="14">
        <v>3614331.54</v>
      </c>
      <c r="F25" s="14">
        <f>E25/E34*100</f>
        <v>0.32673060562108075</v>
      </c>
      <c r="G25" s="19">
        <f t="shared" si="1"/>
        <v>75.207669925995162</v>
      </c>
    </row>
    <row r="26" spans="1:11" ht="32.25" thickBot="1" x14ac:dyDescent="0.3">
      <c r="A26" s="1">
        <v>6</v>
      </c>
      <c r="B26" s="5" t="s">
        <v>18</v>
      </c>
      <c r="C26" s="14">
        <v>0</v>
      </c>
      <c r="D26" s="14">
        <f>C26/C34*100</f>
        <v>0</v>
      </c>
      <c r="E26" s="14">
        <v>-5417.76</v>
      </c>
      <c r="F26" s="14">
        <f>E26/E34*100</f>
        <v>-4.8975806074217157E-4</v>
      </c>
      <c r="G26" s="19">
        <v>0</v>
      </c>
    </row>
    <row r="27" spans="1:11" ht="49.5" customHeight="1" thickBot="1" x14ac:dyDescent="0.3">
      <c r="A27" s="1"/>
      <c r="B27" s="4" t="s">
        <v>19</v>
      </c>
      <c r="C27" s="15">
        <f>C28+C29+C30+C31+C32</f>
        <v>1182100129.0999999</v>
      </c>
      <c r="D27" s="15">
        <f>C27/C34*100</f>
        <v>54.818230876589688</v>
      </c>
      <c r="E27" s="15">
        <f>E28+E29+E30+E31+E32+E33</f>
        <v>713976340.73000002</v>
      </c>
      <c r="F27" s="15">
        <f>E27/E34*100</f>
        <v>64.542480296601681</v>
      </c>
      <c r="G27" s="20">
        <f>E27/C27*100</f>
        <v>60.398973247180919</v>
      </c>
    </row>
    <row r="28" spans="1:11" ht="25.5" customHeight="1" thickBot="1" x14ac:dyDescent="0.3">
      <c r="A28" s="1">
        <v>1</v>
      </c>
      <c r="B28" s="5" t="s">
        <v>20</v>
      </c>
      <c r="C28" s="14">
        <v>18077000</v>
      </c>
      <c r="D28" s="14">
        <f>C28/C34*100</f>
        <v>0.83829544990455074</v>
      </c>
      <c r="E28" s="23">
        <v>18077000</v>
      </c>
      <c r="F28" s="14">
        <f>E28/E34*100</f>
        <v>1.6341359646858178</v>
      </c>
      <c r="G28" s="19">
        <f>E28/C28*100</f>
        <v>100</v>
      </c>
      <c r="H28" s="16"/>
    </row>
    <row r="29" spans="1:11" ht="28.5" customHeight="1" thickBot="1" x14ac:dyDescent="0.3">
      <c r="A29" s="1">
        <v>2</v>
      </c>
      <c r="B29" s="5" t="s">
        <v>21</v>
      </c>
      <c r="C29" s="14">
        <v>154804507.09999999</v>
      </c>
      <c r="D29" s="14">
        <f>C29/C34*100</f>
        <v>7.1788412859792397</v>
      </c>
      <c r="E29" s="14">
        <v>33972582.149999999</v>
      </c>
      <c r="F29" s="14">
        <f>E29/E34*100</f>
        <v>3.0710747527000297</v>
      </c>
      <c r="G29" s="19">
        <f>E29/C29*100</f>
        <v>21.945473543644649</v>
      </c>
      <c r="I29" s="16"/>
    </row>
    <row r="30" spans="1:11" ht="31.5" customHeight="1" thickBot="1" x14ac:dyDescent="0.3">
      <c r="A30" s="1">
        <v>3</v>
      </c>
      <c r="B30" s="5" t="s">
        <v>22</v>
      </c>
      <c r="C30" s="14">
        <v>970618622</v>
      </c>
      <c r="D30" s="14">
        <f>C30/C34*100</f>
        <v>45.011073431168064</v>
      </c>
      <c r="E30" s="14">
        <v>606131066.24000001</v>
      </c>
      <c r="F30" s="14">
        <f>E30/E34*100</f>
        <v>54.793415647294665</v>
      </c>
      <c r="G30" s="19">
        <f>E30/C30*100</f>
        <v>62.447912341826061</v>
      </c>
    </row>
    <row r="31" spans="1:11" ht="32.25" thickBot="1" x14ac:dyDescent="0.3">
      <c r="A31" s="1">
        <v>4</v>
      </c>
      <c r="B31" s="5" t="s">
        <v>26</v>
      </c>
      <c r="C31" s="14">
        <v>38600000</v>
      </c>
      <c r="D31" s="14">
        <f>C31/C34*100</f>
        <v>1.7900207095378471</v>
      </c>
      <c r="E31" s="14">
        <v>24764973.75</v>
      </c>
      <c r="F31" s="14">
        <f>E31/E34*100</f>
        <v>2.2387196033288266</v>
      </c>
      <c r="G31" s="19">
        <f>E31/C31*100</f>
        <v>64.15796308290156</v>
      </c>
    </row>
    <row r="32" spans="1:11" ht="32.25" thickBot="1" x14ac:dyDescent="0.3">
      <c r="A32" s="1">
        <v>5</v>
      </c>
      <c r="B32" s="5" t="s">
        <v>23</v>
      </c>
      <c r="C32" s="14">
        <v>0</v>
      </c>
      <c r="D32" s="14">
        <f>C32/C34*100</f>
        <v>0</v>
      </c>
      <c r="E32" s="14">
        <v>31240106.59</v>
      </c>
      <c r="F32" s="14">
        <f>E32/E34*100</f>
        <v>2.8240627161220013</v>
      </c>
      <c r="G32" s="19">
        <v>0</v>
      </c>
    </row>
    <row r="33" spans="1:7" ht="36.75" customHeight="1" thickBot="1" x14ac:dyDescent="0.3">
      <c r="A33" s="1">
        <v>6</v>
      </c>
      <c r="B33" s="5" t="s">
        <v>24</v>
      </c>
      <c r="C33" s="14">
        <v>0</v>
      </c>
      <c r="D33" s="14">
        <v>0</v>
      </c>
      <c r="E33" s="14">
        <v>-209388</v>
      </c>
      <c r="F33" s="14">
        <f>E33/E34*100</f>
        <v>-1.892838752965835E-2</v>
      </c>
      <c r="G33" s="19">
        <v>0</v>
      </c>
    </row>
    <row r="34" spans="1:7" ht="37.5" customHeight="1" thickBot="1" x14ac:dyDescent="0.3">
      <c r="A34" s="1"/>
      <c r="B34" s="4" t="s">
        <v>25</v>
      </c>
      <c r="C34" s="15">
        <f>C9+C20+C27</f>
        <v>2156399632.3800001</v>
      </c>
      <c r="D34" s="15">
        <f>D27+D20+D9</f>
        <v>99.999999999999986</v>
      </c>
      <c r="E34" s="15">
        <f>E9+E20+E27</f>
        <v>1106211502.02</v>
      </c>
      <c r="F34" s="15">
        <f>F27+F20+F9</f>
        <v>100</v>
      </c>
      <c r="G34" s="20">
        <f>E34/C34*100</f>
        <v>51.299002532247876</v>
      </c>
    </row>
  </sheetData>
  <mergeCells count="10">
    <mergeCell ref="F1:G2"/>
    <mergeCell ref="A3:G3"/>
    <mergeCell ref="A5:A7"/>
    <mergeCell ref="B5:B7"/>
    <mergeCell ref="C5:D5"/>
    <mergeCell ref="E5:G5"/>
    <mergeCell ref="C6:C7"/>
    <mergeCell ref="D6:D7"/>
    <mergeCell ref="E6:E7"/>
    <mergeCell ref="F6:F7"/>
  </mergeCells>
  <phoneticPr fontId="0" type="noConversion"/>
  <pageMargins left="0.6692913385826772" right="0.70866141732283472" top="0.59055118110236227" bottom="0.86614173228346458" header="0.31496062992125984" footer="0.31496062992125984"/>
  <pageSetup paperSize="9" scale="92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6"/>
  <sheetViews>
    <sheetView tabSelected="1" zoomScale="200" zoomScaleNormal="200" workbookViewId="0">
      <selection activeCell="A3" sqref="A3:G4"/>
    </sheetView>
  </sheetViews>
  <sheetFormatPr defaultRowHeight="15" x14ac:dyDescent="0.25"/>
  <cols>
    <col min="1" max="1" width="5.42578125" customWidth="1"/>
    <col min="2" max="2" width="15.5703125" customWidth="1"/>
    <col min="3" max="3" width="16.28515625" customWidth="1"/>
    <col min="4" max="4" width="15.28515625" customWidth="1"/>
    <col min="5" max="5" width="13" customWidth="1"/>
    <col min="6" max="6" width="15" customWidth="1"/>
    <col min="7" max="7" width="5.42578125" customWidth="1"/>
    <col min="10" max="10" width="18.42578125" customWidth="1"/>
  </cols>
  <sheetData>
    <row r="1" spans="1:10" x14ac:dyDescent="0.25">
      <c r="F1" s="76" t="s">
        <v>93</v>
      </c>
      <c r="G1" s="76"/>
    </row>
    <row r="2" spans="1:10" ht="26.25" customHeight="1" x14ac:dyDescent="0.25">
      <c r="F2" s="76"/>
      <c r="G2" s="76"/>
    </row>
    <row r="3" spans="1:10" x14ac:dyDescent="0.25">
      <c r="A3" s="69" t="s">
        <v>74</v>
      </c>
      <c r="B3" s="77"/>
      <c r="C3" s="77"/>
      <c r="D3" s="77"/>
      <c r="E3" s="77"/>
      <c r="F3" s="77"/>
      <c r="G3" s="77"/>
    </row>
    <row r="4" spans="1:10" ht="44.45" customHeight="1" thickBot="1" x14ac:dyDescent="0.3">
      <c r="A4" s="78"/>
      <c r="B4" s="78"/>
      <c r="C4" s="78"/>
      <c r="D4" s="78"/>
      <c r="E4" s="78"/>
      <c r="F4" s="78"/>
      <c r="G4" s="78"/>
    </row>
    <row r="5" spans="1:10" ht="38.25" x14ac:dyDescent="0.25">
      <c r="A5" s="79" t="s">
        <v>48</v>
      </c>
      <c r="B5" s="79" t="s">
        <v>47</v>
      </c>
      <c r="C5" s="79" t="s">
        <v>96</v>
      </c>
      <c r="D5" s="81" t="s">
        <v>91</v>
      </c>
      <c r="E5" s="61" t="s">
        <v>27</v>
      </c>
      <c r="F5" s="79" t="s">
        <v>85</v>
      </c>
      <c r="G5" s="62" t="s">
        <v>28</v>
      </c>
    </row>
    <row r="6" spans="1:10" ht="84" customHeight="1" thickBot="1" x14ac:dyDescent="0.3">
      <c r="A6" s="80"/>
      <c r="B6" s="80"/>
      <c r="C6" s="80"/>
      <c r="D6" s="82"/>
      <c r="E6" s="6" t="s">
        <v>75</v>
      </c>
      <c r="F6" s="80"/>
      <c r="G6" s="6" t="s">
        <v>76</v>
      </c>
    </row>
    <row r="7" spans="1:10" ht="15.75" thickBot="1" x14ac:dyDescent="0.3">
      <c r="A7" s="25">
        <v>1</v>
      </c>
      <c r="B7" s="6">
        <v>2</v>
      </c>
      <c r="C7" s="6">
        <v>3</v>
      </c>
      <c r="D7" s="6">
        <v>4</v>
      </c>
      <c r="E7" s="6">
        <v>5</v>
      </c>
      <c r="F7" s="6">
        <v>6</v>
      </c>
      <c r="G7" s="6">
        <v>7</v>
      </c>
    </row>
    <row r="8" spans="1:10" ht="51.75" thickBot="1" x14ac:dyDescent="0.3">
      <c r="A8" s="52">
        <v>901</v>
      </c>
      <c r="B8" s="54" t="s">
        <v>46</v>
      </c>
      <c r="C8" s="55" t="s">
        <v>77</v>
      </c>
      <c r="D8" s="56">
        <v>6773798.9500000002</v>
      </c>
      <c r="E8" s="56">
        <f t="shared" ref="E8:E15" si="0">D8-C8</f>
        <v>0</v>
      </c>
      <c r="F8" s="56">
        <v>2747911.68</v>
      </c>
      <c r="G8" s="57">
        <f>F8/D8*100</f>
        <v>40.566773538503085</v>
      </c>
      <c r="J8" s="53"/>
    </row>
    <row r="9" spans="1:10" ht="57" customHeight="1" thickBot="1" x14ac:dyDescent="0.3">
      <c r="A9" s="52">
        <v>902</v>
      </c>
      <c r="B9" s="54" t="s">
        <v>45</v>
      </c>
      <c r="C9" s="55" t="s">
        <v>78</v>
      </c>
      <c r="D9" s="56">
        <v>151097100.00999999</v>
      </c>
      <c r="E9" s="56">
        <f t="shared" si="0"/>
        <v>32714068.769999996</v>
      </c>
      <c r="F9" s="56">
        <v>47285277.25</v>
      </c>
      <c r="G9" s="57">
        <f t="shared" ref="G9:G16" si="1">F9/D9*100</f>
        <v>31.294629246273121</v>
      </c>
      <c r="J9" s="53"/>
    </row>
    <row r="10" spans="1:10" ht="77.25" thickBot="1" x14ac:dyDescent="0.3">
      <c r="A10" s="52">
        <v>903</v>
      </c>
      <c r="B10" s="54" t="s">
        <v>44</v>
      </c>
      <c r="C10" s="55" t="s">
        <v>79</v>
      </c>
      <c r="D10" s="56">
        <v>11850000</v>
      </c>
      <c r="E10" s="56">
        <f t="shared" si="0"/>
        <v>0</v>
      </c>
      <c r="F10" s="56">
        <v>5316487.0599999996</v>
      </c>
      <c r="G10" s="57">
        <f t="shared" si="1"/>
        <v>44.86486970464135</v>
      </c>
      <c r="J10" s="53"/>
    </row>
    <row r="11" spans="1:10" ht="65.25" customHeight="1" thickBot="1" x14ac:dyDescent="0.3">
      <c r="A11" s="52">
        <v>904</v>
      </c>
      <c r="B11" s="54" t="s">
        <v>43</v>
      </c>
      <c r="C11" s="55" t="s">
        <v>80</v>
      </c>
      <c r="D11" s="56">
        <v>64914522</v>
      </c>
      <c r="E11" s="56">
        <f t="shared" si="0"/>
        <v>0</v>
      </c>
      <c r="F11" s="56">
        <v>24096871.530000001</v>
      </c>
      <c r="G11" s="57">
        <f t="shared" si="1"/>
        <v>37.120925776823874</v>
      </c>
      <c r="J11" s="53"/>
    </row>
    <row r="12" spans="1:10" ht="77.25" thickBot="1" x14ac:dyDescent="0.3">
      <c r="A12" s="52">
        <v>905</v>
      </c>
      <c r="B12" s="54" t="s">
        <v>42</v>
      </c>
      <c r="C12" s="55" t="s">
        <v>81</v>
      </c>
      <c r="D12" s="56">
        <v>299821782.45999998</v>
      </c>
      <c r="E12" s="56">
        <f t="shared" si="0"/>
        <v>7334375.75</v>
      </c>
      <c r="F12" s="56">
        <v>86845908.909999996</v>
      </c>
      <c r="G12" s="57">
        <f t="shared" si="1"/>
        <v>28.965843708032235</v>
      </c>
      <c r="J12" s="53"/>
    </row>
    <row r="13" spans="1:10" ht="39" thickBot="1" x14ac:dyDescent="0.3">
      <c r="A13" s="52">
        <v>906</v>
      </c>
      <c r="B13" s="54" t="s">
        <v>41</v>
      </c>
      <c r="C13" s="55" t="s">
        <v>82</v>
      </c>
      <c r="D13" s="56">
        <v>1503008300.72</v>
      </c>
      <c r="E13" s="56">
        <f t="shared" si="0"/>
        <v>25092696.809999943</v>
      </c>
      <c r="F13" s="56">
        <v>796059844.57000005</v>
      </c>
      <c r="G13" s="57">
        <f t="shared" si="1"/>
        <v>52.964434340692335</v>
      </c>
      <c r="J13" s="53"/>
    </row>
    <row r="14" spans="1:10" ht="64.5" thickBot="1" x14ac:dyDescent="0.3">
      <c r="A14" s="52">
        <v>907</v>
      </c>
      <c r="B14" s="54" t="s">
        <v>89</v>
      </c>
      <c r="C14" s="55" t="s">
        <v>83</v>
      </c>
      <c r="D14" s="56">
        <v>235013149.16999999</v>
      </c>
      <c r="E14" s="56">
        <f t="shared" si="0"/>
        <v>-32944068.770000011</v>
      </c>
      <c r="F14" s="56">
        <v>105902287.34</v>
      </c>
      <c r="G14" s="57">
        <f t="shared" si="1"/>
        <v>45.062281712328414</v>
      </c>
      <c r="J14" s="53"/>
    </row>
    <row r="15" spans="1:10" ht="64.5" thickBot="1" x14ac:dyDescent="0.3">
      <c r="A15" s="52">
        <v>910</v>
      </c>
      <c r="B15" s="54" t="s">
        <v>40</v>
      </c>
      <c r="C15" s="55" t="s">
        <v>84</v>
      </c>
      <c r="D15" s="56">
        <v>3272750</v>
      </c>
      <c r="E15" s="56">
        <f t="shared" si="0"/>
        <v>0</v>
      </c>
      <c r="F15" s="56">
        <v>1130694.76</v>
      </c>
      <c r="G15" s="57">
        <f t="shared" si="1"/>
        <v>34.548766633565045</v>
      </c>
      <c r="J15" s="53"/>
    </row>
    <row r="16" spans="1:10" ht="15.75" thickBot="1" x14ac:dyDescent="0.3">
      <c r="A16" s="52"/>
      <c r="B16" s="58" t="s">
        <v>29</v>
      </c>
      <c r="C16" s="59">
        <f>C8+C9+C10+C11+C12+C13+C14+C15</f>
        <v>2243554330.75</v>
      </c>
      <c r="D16" s="59">
        <f>SUM(D8:D15)</f>
        <v>2275751403.3099999</v>
      </c>
      <c r="E16" s="59">
        <f>SUM(E8:E15)</f>
        <v>32197072.559999928</v>
      </c>
      <c r="F16" s="59">
        <f>SUM(F8:F15)</f>
        <v>1069385283.1</v>
      </c>
      <c r="G16" s="60">
        <f t="shared" si="1"/>
        <v>46.990426175047808</v>
      </c>
    </row>
  </sheetData>
  <mergeCells count="7">
    <mergeCell ref="F1:G2"/>
    <mergeCell ref="A3:G4"/>
    <mergeCell ref="A5:A6"/>
    <mergeCell ref="B5:B6"/>
    <mergeCell ref="C5:C6"/>
    <mergeCell ref="D5:D6"/>
    <mergeCell ref="F5:F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4"/>
  <sheetViews>
    <sheetView topLeftCell="A4" workbookViewId="0">
      <selection activeCell="C7" sqref="C7"/>
    </sheetView>
  </sheetViews>
  <sheetFormatPr defaultRowHeight="15" x14ac:dyDescent="0.25"/>
  <cols>
    <col min="1" max="1" width="3.85546875" customWidth="1"/>
    <col min="2" max="2" width="42.140625" customWidth="1"/>
    <col min="3" max="3" width="19.28515625" customWidth="1"/>
    <col min="4" max="4" width="21.85546875" customWidth="1"/>
    <col min="5" max="5" width="1" hidden="1" customWidth="1"/>
    <col min="6" max="6" width="18.140625" customWidth="1"/>
    <col min="7" max="7" width="19.140625" customWidth="1"/>
    <col min="8" max="8" width="10.28515625" customWidth="1"/>
    <col min="10" max="10" width="17.85546875" customWidth="1"/>
  </cols>
  <sheetData>
    <row r="1" spans="1:10" x14ac:dyDescent="0.25">
      <c r="G1" s="76" t="s">
        <v>95</v>
      </c>
      <c r="H1" s="76"/>
    </row>
    <row r="2" spans="1:10" x14ac:dyDescent="0.25">
      <c r="G2" s="76"/>
      <c r="H2" s="76"/>
    </row>
    <row r="3" spans="1:10" x14ac:dyDescent="0.25">
      <c r="G3" s="84"/>
      <c r="H3" s="84"/>
    </row>
    <row r="4" spans="1:10" x14ac:dyDescent="0.25">
      <c r="A4" s="86" t="s">
        <v>86</v>
      </c>
      <c r="B4" s="86"/>
      <c r="C4" s="86"/>
      <c r="D4" s="86"/>
      <c r="E4" s="86"/>
      <c r="F4" s="86"/>
      <c r="G4" s="86"/>
      <c r="H4" s="86"/>
    </row>
    <row r="5" spans="1:10" x14ac:dyDescent="0.25">
      <c r="A5" s="86"/>
      <c r="B5" s="86"/>
      <c r="C5" s="86"/>
      <c r="D5" s="86"/>
      <c r="E5" s="86"/>
      <c r="F5" s="86"/>
      <c r="G5" s="86"/>
      <c r="H5" s="86"/>
    </row>
    <row r="6" spans="1:10" ht="35.25" customHeight="1" thickBot="1" x14ac:dyDescent="0.3">
      <c r="A6" s="87"/>
      <c r="B6" s="87"/>
      <c r="C6" s="87"/>
      <c r="D6" s="87"/>
      <c r="E6" s="87"/>
      <c r="F6" s="87"/>
      <c r="G6" s="87"/>
      <c r="H6" s="87"/>
    </row>
    <row r="7" spans="1:10" ht="128.25" customHeight="1" x14ac:dyDescent="0.25">
      <c r="A7" s="70" t="s">
        <v>30</v>
      </c>
      <c r="B7" s="70" t="s">
        <v>31</v>
      </c>
      <c r="C7" s="7" t="s">
        <v>92</v>
      </c>
      <c r="D7" s="12" t="s">
        <v>90</v>
      </c>
      <c r="E7" s="12" t="s">
        <v>38</v>
      </c>
      <c r="F7" s="7" t="s">
        <v>62</v>
      </c>
      <c r="G7" s="49" t="s">
        <v>88</v>
      </c>
      <c r="H7" s="7" t="s">
        <v>32</v>
      </c>
    </row>
    <row r="8" spans="1:10" ht="48.6" customHeight="1" x14ac:dyDescent="0.25">
      <c r="A8" s="71"/>
      <c r="B8" s="71"/>
      <c r="C8" s="71" t="s">
        <v>87</v>
      </c>
      <c r="D8" s="9" t="s">
        <v>87</v>
      </c>
      <c r="E8" s="9" t="s">
        <v>39</v>
      </c>
      <c r="F8" s="9" t="s">
        <v>87</v>
      </c>
      <c r="G8" s="50" t="s">
        <v>87</v>
      </c>
      <c r="H8" s="9" t="s">
        <v>33</v>
      </c>
    </row>
    <row r="9" spans="1:10" ht="16.5" thickBot="1" x14ac:dyDescent="0.3">
      <c r="A9" s="72"/>
      <c r="B9" s="83"/>
      <c r="C9" s="90"/>
      <c r="D9" s="10"/>
      <c r="E9" s="10"/>
      <c r="F9" s="10"/>
      <c r="G9" s="51"/>
      <c r="H9" s="10"/>
    </row>
    <row r="10" spans="1:10" ht="15.75" thickBot="1" x14ac:dyDescent="0.3">
      <c r="A10" s="21">
        <v>1</v>
      </c>
      <c r="B10" s="22">
        <v>2</v>
      </c>
      <c r="C10" s="6">
        <v>3</v>
      </c>
      <c r="D10" s="22">
        <v>4</v>
      </c>
      <c r="E10" s="22">
        <v>5</v>
      </c>
      <c r="F10" s="22">
        <v>5</v>
      </c>
      <c r="G10" s="22">
        <v>6</v>
      </c>
      <c r="H10" s="22">
        <v>7</v>
      </c>
    </row>
    <row r="11" spans="1:10" ht="49.15" customHeight="1" thickBot="1" x14ac:dyDescent="0.3">
      <c r="A11" s="11">
        <v>1</v>
      </c>
      <c r="B11" s="26" t="s">
        <v>50</v>
      </c>
      <c r="C11" s="39">
        <v>1153788.6599999999</v>
      </c>
      <c r="D11" s="39">
        <v>1068488.6599999999</v>
      </c>
      <c r="E11" s="39">
        <v>21450.799999999999</v>
      </c>
      <c r="F11" s="39">
        <f>D11-C11</f>
        <v>-85300</v>
      </c>
      <c r="G11" s="40">
        <v>439318</v>
      </c>
      <c r="H11" s="39">
        <f>G11/D11*100</f>
        <v>41.115831776820173</v>
      </c>
    </row>
    <row r="12" spans="1:10" ht="114" customHeight="1" thickBot="1" x14ac:dyDescent="0.3">
      <c r="A12" s="34">
        <v>2</v>
      </c>
      <c r="B12" s="35" t="s">
        <v>68</v>
      </c>
      <c r="C12" s="41">
        <v>11488310.210000001</v>
      </c>
      <c r="D12" s="41">
        <v>11515310.210000001</v>
      </c>
      <c r="E12" s="41">
        <v>21450.799999999999</v>
      </c>
      <c r="F12" s="41">
        <f>D12-C12</f>
        <v>27000</v>
      </c>
      <c r="G12" s="40">
        <v>3918557.97</v>
      </c>
      <c r="H12" s="41">
        <f>G12/D12*100</f>
        <v>34.029113402408292</v>
      </c>
    </row>
    <row r="13" spans="1:10" ht="65.45" customHeight="1" thickBot="1" x14ac:dyDescent="0.3">
      <c r="A13" s="34">
        <v>3</v>
      </c>
      <c r="B13" s="35" t="s">
        <v>67</v>
      </c>
      <c r="C13" s="41">
        <v>20542376.190000001</v>
      </c>
      <c r="D13" s="41">
        <v>20540629.48</v>
      </c>
      <c r="E13" s="42">
        <v>99371.5</v>
      </c>
      <c r="F13" s="41">
        <f>D13-C13</f>
        <v>-1746.7100000008941</v>
      </c>
      <c r="G13" s="40">
        <v>4228793.47</v>
      </c>
      <c r="H13" s="41">
        <f>G13/D13*100</f>
        <v>20.587458013969297</v>
      </c>
    </row>
    <row r="14" spans="1:10" ht="65.45" customHeight="1" thickBot="1" x14ac:dyDescent="0.35">
      <c r="A14" s="88">
        <v>4</v>
      </c>
      <c r="B14" s="89" t="s">
        <v>51</v>
      </c>
      <c r="C14" s="85">
        <v>220997694.44</v>
      </c>
      <c r="D14" s="85">
        <v>228332070.19</v>
      </c>
      <c r="E14" s="42">
        <v>99371.5</v>
      </c>
      <c r="F14" s="85">
        <f>D14-C14</f>
        <v>7334375.75</v>
      </c>
      <c r="G14" s="85">
        <v>64048745.020000003</v>
      </c>
      <c r="H14" s="85">
        <f>G14/D14*100</f>
        <v>28.050700441117922</v>
      </c>
      <c r="J14" s="64"/>
    </row>
    <row r="15" spans="1:10" ht="15.75" hidden="1" customHeight="1" thickBot="1" x14ac:dyDescent="0.3">
      <c r="A15" s="88"/>
      <c r="B15" s="89"/>
      <c r="C15" s="85"/>
      <c r="D15" s="85"/>
      <c r="E15" s="39"/>
      <c r="F15" s="85"/>
      <c r="G15" s="85"/>
      <c r="H15" s="85"/>
    </row>
    <row r="16" spans="1:10" ht="80.45" customHeight="1" thickBot="1" x14ac:dyDescent="0.3">
      <c r="A16" s="13">
        <v>5</v>
      </c>
      <c r="B16" s="17" t="s">
        <v>52</v>
      </c>
      <c r="C16" s="43">
        <v>4570072.34</v>
      </c>
      <c r="D16" s="43">
        <v>4183672.34</v>
      </c>
      <c r="E16" s="44">
        <v>1357.5</v>
      </c>
      <c r="F16" s="43">
        <f t="shared" ref="F16:F27" si="0">D16-C16</f>
        <v>-386400</v>
      </c>
      <c r="G16" s="43">
        <v>159467</v>
      </c>
      <c r="H16" s="43">
        <f t="shared" ref="H16:H23" si="1">G16/D16*100</f>
        <v>3.8116512728623486</v>
      </c>
    </row>
    <row r="17" spans="1:10" ht="51.75" customHeight="1" thickBot="1" x14ac:dyDescent="0.3">
      <c r="A17" s="33">
        <v>6</v>
      </c>
      <c r="B17" s="17" t="s">
        <v>66</v>
      </c>
      <c r="C17" s="43">
        <v>16190070.220000001</v>
      </c>
      <c r="D17" s="43">
        <v>16190070.220000001</v>
      </c>
      <c r="E17" s="44"/>
      <c r="F17" s="43">
        <f t="shared" si="0"/>
        <v>0</v>
      </c>
      <c r="G17" s="43">
        <v>5619418.8099999996</v>
      </c>
      <c r="H17" s="43">
        <f t="shared" si="1"/>
        <v>34.709045320002318</v>
      </c>
    </row>
    <row r="18" spans="1:10" ht="34.15" customHeight="1" thickBot="1" x14ac:dyDescent="0.3">
      <c r="A18" s="11">
        <v>7</v>
      </c>
      <c r="B18" s="26" t="s">
        <v>53</v>
      </c>
      <c r="C18" s="39">
        <v>15967913</v>
      </c>
      <c r="D18" s="39">
        <v>15967218</v>
      </c>
      <c r="E18" s="39">
        <v>11522.9</v>
      </c>
      <c r="F18" s="39">
        <f t="shared" si="0"/>
        <v>-695</v>
      </c>
      <c r="G18" s="39">
        <v>2812534.88</v>
      </c>
      <c r="H18" s="39">
        <f t="shared" si="1"/>
        <v>17.614432770943566</v>
      </c>
      <c r="J18" s="63"/>
    </row>
    <row r="19" spans="1:10" ht="48" customHeight="1" thickBot="1" x14ac:dyDescent="0.3">
      <c r="A19" s="11">
        <v>8</v>
      </c>
      <c r="B19" s="29" t="s">
        <v>54</v>
      </c>
      <c r="C19" s="39">
        <v>26500</v>
      </c>
      <c r="D19" s="39">
        <v>26500</v>
      </c>
      <c r="E19" s="39">
        <v>100</v>
      </c>
      <c r="F19" s="39">
        <f t="shared" si="0"/>
        <v>0</v>
      </c>
      <c r="G19" s="39">
        <v>26500</v>
      </c>
      <c r="H19" s="39">
        <f t="shared" si="1"/>
        <v>100</v>
      </c>
    </row>
    <row r="20" spans="1:10" ht="47.45" customHeight="1" thickBot="1" x14ac:dyDescent="0.3">
      <c r="A20" s="11">
        <v>9</v>
      </c>
      <c r="B20" s="26" t="s">
        <v>55</v>
      </c>
      <c r="C20" s="39">
        <v>60413922</v>
      </c>
      <c r="D20" s="39">
        <v>60643922</v>
      </c>
      <c r="E20" s="39">
        <v>40550</v>
      </c>
      <c r="F20" s="39">
        <f t="shared" si="0"/>
        <v>230000</v>
      </c>
      <c r="G20" s="39">
        <v>24876848.260000002</v>
      </c>
      <c r="H20" s="39">
        <f t="shared" si="1"/>
        <v>41.021173168846175</v>
      </c>
    </row>
    <row r="21" spans="1:10" ht="48.6" customHeight="1" thickBot="1" x14ac:dyDescent="0.3">
      <c r="A21" s="11">
        <v>10</v>
      </c>
      <c r="B21" s="35" t="s">
        <v>69</v>
      </c>
      <c r="C21" s="39">
        <v>1432006691.72</v>
      </c>
      <c r="D21" s="39">
        <v>1457255788.53</v>
      </c>
      <c r="E21" s="45">
        <v>1004567.5</v>
      </c>
      <c r="F21" s="39">
        <f t="shared" si="0"/>
        <v>25249096.809999943</v>
      </c>
      <c r="G21" s="39">
        <v>777894226.85000002</v>
      </c>
      <c r="H21" s="39">
        <f t="shared" si="1"/>
        <v>53.380760808965263</v>
      </c>
    </row>
    <row r="22" spans="1:10" ht="81" hidden="1" customHeight="1" thickBot="1" x14ac:dyDescent="0.3">
      <c r="A22" s="11">
        <v>11</v>
      </c>
      <c r="B22" s="26" t="s">
        <v>56</v>
      </c>
      <c r="C22" s="39"/>
      <c r="D22" s="39"/>
      <c r="E22" s="39">
        <v>50</v>
      </c>
      <c r="F22" s="39">
        <f t="shared" si="0"/>
        <v>0</v>
      </c>
      <c r="G22" s="39">
        <v>0</v>
      </c>
      <c r="H22" s="39" t="e">
        <f t="shared" si="1"/>
        <v>#DIV/0!</v>
      </c>
    </row>
    <row r="23" spans="1:10" ht="46.9" customHeight="1" thickBot="1" x14ac:dyDescent="0.35">
      <c r="A23" s="11">
        <v>11</v>
      </c>
      <c r="B23" s="26" t="s">
        <v>57</v>
      </c>
      <c r="C23" s="39">
        <v>227764777.38999999</v>
      </c>
      <c r="D23" s="39">
        <v>227761511.38999999</v>
      </c>
      <c r="E23" s="39">
        <v>148751.5</v>
      </c>
      <c r="F23" s="39">
        <f t="shared" si="0"/>
        <v>-3266</v>
      </c>
      <c r="G23" s="39">
        <v>104069520.31999999</v>
      </c>
      <c r="H23" s="39">
        <f t="shared" si="1"/>
        <v>45.69232074588755</v>
      </c>
      <c r="J23" s="64"/>
    </row>
    <row r="24" spans="1:10" ht="33" customHeight="1" thickBot="1" x14ac:dyDescent="0.35">
      <c r="A24" s="11">
        <v>12</v>
      </c>
      <c r="B24" s="29" t="s">
        <v>59</v>
      </c>
      <c r="C24" s="39">
        <v>4129290.9</v>
      </c>
      <c r="D24" s="39">
        <v>4129290.9</v>
      </c>
      <c r="E24" s="39">
        <v>500</v>
      </c>
      <c r="F24" s="39">
        <f>D24-C24</f>
        <v>0</v>
      </c>
      <c r="G24" s="39">
        <v>0</v>
      </c>
      <c r="H24" s="39">
        <f>G24/D24*100</f>
        <v>0</v>
      </c>
      <c r="J24" s="64"/>
    </row>
    <row r="25" spans="1:10" ht="68.25" customHeight="1" thickBot="1" x14ac:dyDescent="0.35">
      <c r="A25" s="11">
        <v>13</v>
      </c>
      <c r="B25" s="26" t="s">
        <v>58</v>
      </c>
      <c r="C25" s="39">
        <v>40977780.060000002</v>
      </c>
      <c r="D25" s="39">
        <v>40977780.060000002</v>
      </c>
      <c r="E25" s="39">
        <v>15505.9</v>
      </c>
      <c r="F25" s="39">
        <f t="shared" si="0"/>
        <v>0</v>
      </c>
      <c r="G25" s="39">
        <v>9961368.4700000007</v>
      </c>
      <c r="H25" s="39">
        <f t="shared" ref="H25:H27" si="2">G25/D25*100</f>
        <v>24.30919502084906</v>
      </c>
      <c r="J25" s="64"/>
    </row>
    <row r="26" spans="1:10" ht="71.25" customHeight="1" thickBot="1" x14ac:dyDescent="0.35">
      <c r="A26" s="1">
        <v>14</v>
      </c>
      <c r="B26" s="8" t="s">
        <v>60</v>
      </c>
      <c r="C26" s="46">
        <v>21752172.75</v>
      </c>
      <c r="D26" s="46">
        <v>21752172.75</v>
      </c>
      <c r="E26" s="46">
        <v>1402.1</v>
      </c>
      <c r="F26" s="46">
        <f t="shared" si="0"/>
        <v>0</v>
      </c>
      <c r="G26" s="46">
        <v>4248651.42</v>
      </c>
      <c r="H26" s="46">
        <f t="shared" si="2"/>
        <v>19.532078329968208</v>
      </c>
      <c r="J26" s="64"/>
    </row>
    <row r="27" spans="1:10" ht="69" customHeight="1" thickBot="1" x14ac:dyDescent="0.3">
      <c r="A27" s="24">
        <v>15</v>
      </c>
      <c r="B27" s="8" t="s">
        <v>49</v>
      </c>
      <c r="C27" s="46">
        <v>300000</v>
      </c>
      <c r="D27" s="46">
        <v>300000</v>
      </c>
      <c r="E27" s="46"/>
      <c r="F27" s="46">
        <f t="shared" si="0"/>
        <v>0</v>
      </c>
      <c r="G27" s="46">
        <v>0</v>
      </c>
      <c r="H27" s="46">
        <f t="shared" si="2"/>
        <v>0</v>
      </c>
    </row>
    <row r="28" spans="1:10" ht="69" customHeight="1" thickBot="1" x14ac:dyDescent="0.35">
      <c r="A28" s="27">
        <v>16</v>
      </c>
      <c r="B28" s="3" t="s">
        <v>63</v>
      </c>
      <c r="C28" s="47">
        <v>2466450</v>
      </c>
      <c r="D28" s="47">
        <v>2236450</v>
      </c>
      <c r="E28" s="47"/>
      <c r="F28" s="47">
        <f>D28-C28</f>
        <v>-230000</v>
      </c>
      <c r="G28" s="47">
        <v>144161.24</v>
      </c>
      <c r="H28" s="47">
        <f>G28/D28*100</f>
        <v>6.4459853786134262</v>
      </c>
      <c r="J28" s="64"/>
    </row>
    <row r="29" spans="1:10" ht="54.75" customHeight="1" thickBot="1" x14ac:dyDescent="0.35">
      <c r="A29" s="31">
        <v>17</v>
      </c>
      <c r="B29" s="32" t="s">
        <v>64</v>
      </c>
      <c r="C29" s="36">
        <v>8571419.0899999999</v>
      </c>
      <c r="D29" s="36">
        <v>8571419.0899999999</v>
      </c>
      <c r="E29" s="48"/>
      <c r="F29" s="39">
        <f>D29-C29</f>
        <v>0</v>
      </c>
      <c r="G29" s="36">
        <v>4086179.15</v>
      </c>
      <c r="H29" s="36">
        <f>G29/D29*100</f>
        <v>47.672142816668647</v>
      </c>
      <c r="J29" s="64"/>
    </row>
    <row r="30" spans="1:10" ht="21" customHeight="1" thickBot="1" x14ac:dyDescent="0.3">
      <c r="A30" s="1"/>
      <c r="B30" s="4" t="s">
        <v>34</v>
      </c>
      <c r="C30" s="37">
        <f>SUM(C11:C29)</f>
        <v>2089319228.97</v>
      </c>
      <c r="D30" s="37">
        <f>SUM(D11:D29)</f>
        <v>2121452293.8199999</v>
      </c>
      <c r="E30" s="37">
        <f>SUM(E11:E26)</f>
        <v>1465952</v>
      </c>
      <c r="F30" s="37">
        <f>SUM(F11:F29)</f>
        <v>32133064.849999942</v>
      </c>
      <c r="G30" s="37">
        <f>SUM(G11:G29)</f>
        <v>1006534290.8599999</v>
      </c>
      <c r="H30" s="38">
        <f>G30/D30*100</f>
        <v>47.445530299791969</v>
      </c>
    </row>
    <row r="34" spans="4:4" x14ac:dyDescent="0.25">
      <c r="D34" s="65"/>
    </row>
  </sheetData>
  <mergeCells count="12">
    <mergeCell ref="B7:B9"/>
    <mergeCell ref="G1:H3"/>
    <mergeCell ref="C14:C15"/>
    <mergeCell ref="D14:D15"/>
    <mergeCell ref="F14:F15"/>
    <mergeCell ref="G14:G15"/>
    <mergeCell ref="H14:H15"/>
    <mergeCell ref="A4:H6"/>
    <mergeCell ref="A14:A15"/>
    <mergeCell ref="B14:B15"/>
    <mergeCell ref="A7:A9"/>
    <mergeCell ref="C8:C9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64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Приложение 1</vt:lpstr>
      <vt:lpstr>Приложение 2 </vt:lpstr>
      <vt:lpstr>Приложение 3</vt:lpstr>
      <vt:lpstr>'Приложение 1'!Заголовки_для_печати</vt:lpstr>
      <vt:lpstr>'Приложение 3'!Заголовки_для_печати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419_1</dc:creator>
  <cp:lastModifiedBy>Мартыненко Виктория Викторовна</cp:lastModifiedBy>
  <cp:lastPrinted>2023-09-18T07:28:14Z</cp:lastPrinted>
  <dcterms:created xsi:type="dcterms:W3CDTF">2013-11-14T03:06:29Z</dcterms:created>
  <dcterms:modified xsi:type="dcterms:W3CDTF">2023-09-18T07:28:31Z</dcterms:modified>
</cp:coreProperties>
</file>