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60" windowWidth="18855" windowHeight="11475"/>
  </bookViews>
  <sheets>
    <sheet name="План на 2016-21 " sheetId="12" r:id="rId1"/>
  </sheets>
  <definedNames>
    <definedName name="_xlnm.Print_Titles" localSheetId="0">'План на 2016-21 '!$5:$7</definedName>
    <definedName name="_xlnm.Print_Area" localSheetId="0">'План на 2016-21 '!$A$1:$M$64</definedName>
  </definedNames>
  <calcPr calcId="145621"/>
</workbook>
</file>

<file path=xl/calcChain.xml><?xml version="1.0" encoding="utf-8"?>
<calcChain xmlns="http://schemas.openxmlformats.org/spreadsheetml/2006/main">
  <c r="J47" i="12" l="1"/>
  <c r="J45" i="12"/>
  <c r="J54" i="12"/>
  <c r="J20" i="12"/>
  <c r="J9" i="12"/>
  <c r="E9" i="12"/>
  <c r="L47" i="12"/>
  <c r="L45" i="12"/>
  <c r="L20" i="12"/>
  <c r="J44" i="12" l="1"/>
  <c r="J8" i="12"/>
  <c r="L44" i="12"/>
  <c r="J60" i="12" l="1"/>
  <c r="M59" i="12"/>
  <c r="M43" i="12"/>
  <c r="M42" i="12"/>
  <c r="M40" i="12"/>
  <c r="M39" i="12"/>
  <c r="M38" i="12"/>
  <c r="M36" i="12"/>
  <c r="M29" i="12"/>
  <c r="M28" i="12"/>
  <c r="M27" i="12"/>
  <c r="M26" i="12"/>
  <c r="M25" i="12"/>
  <c r="M24" i="12"/>
  <c r="M23" i="12"/>
  <c r="M22" i="12"/>
  <c r="M21" i="12"/>
  <c r="M11" i="12"/>
  <c r="M10" i="12"/>
  <c r="H45" i="12"/>
  <c r="H47" i="12"/>
  <c r="M54" i="12" l="1"/>
  <c r="L54" i="12"/>
  <c r="L9" i="12"/>
  <c r="L8" i="12" s="1"/>
  <c r="G54" i="12"/>
  <c r="G20" i="12"/>
  <c r="L60" i="12" l="1"/>
  <c r="M9" i="12"/>
  <c r="H54" i="12"/>
  <c r="H44" i="12" l="1"/>
  <c r="H20" i="12"/>
  <c r="P12" i="12"/>
  <c r="H9" i="12" l="1"/>
  <c r="H8" i="12" s="1"/>
  <c r="H60" i="12" s="1"/>
  <c r="I54" i="12" l="1"/>
  <c r="K54" i="12"/>
  <c r="G47" i="12"/>
  <c r="K47" i="12"/>
  <c r="G45" i="12"/>
  <c r="K45" i="12"/>
  <c r="I20" i="12"/>
  <c r="K20" i="12"/>
  <c r="G9" i="12"/>
  <c r="I9" i="12"/>
  <c r="K9" i="12"/>
  <c r="K44" i="12" l="1"/>
  <c r="G44" i="12"/>
  <c r="I8" i="12"/>
  <c r="G8" i="12"/>
  <c r="K8" i="12"/>
  <c r="F20" i="12"/>
  <c r="G60" i="12" l="1"/>
  <c r="K60" i="12"/>
  <c r="F54" i="12"/>
  <c r="E54" i="12"/>
  <c r="F53" i="12"/>
  <c r="E53" i="12"/>
  <c r="F52" i="12"/>
  <c r="E52" i="12"/>
  <c r="I51" i="12"/>
  <c r="F51" i="12"/>
  <c r="E51" i="12"/>
  <c r="F49" i="12"/>
  <c r="E48" i="12"/>
  <c r="M46" i="12"/>
  <c r="F45" i="12"/>
  <c r="E45" i="12"/>
  <c r="E41" i="12"/>
  <c r="F9" i="12"/>
  <c r="M41" i="12" l="1"/>
  <c r="E20" i="12"/>
  <c r="E8" i="12" s="1"/>
  <c r="E60" i="12" s="1"/>
  <c r="E47" i="12"/>
  <c r="E44" i="12" s="1"/>
  <c r="M48" i="12"/>
  <c r="M51" i="12"/>
  <c r="M52" i="12"/>
  <c r="M49" i="12"/>
  <c r="M53" i="12"/>
  <c r="I47" i="12"/>
  <c r="I45" i="12"/>
  <c r="M45" i="12"/>
  <c r="M20" i="12"/>
  <c r="M8" i="12" s="1"/>
  <c r="F8" i="12"/>
  <c r="F47" i="12"/>
  <c r="F44" i="12" s="1"/>
  <c r="I44" i="12" l="1"/>
  <c r="I60" i="12" s="1"/>
  <c r="M47" i="12"/>
  <c r="M44" i="12" s="1"/>
  <c r="M60" i="12" s="1"/>
  <c r="F60" i="12"/>
</calcChain>
</file>

<file path=xl/sharedStrings.xml><?xml version="1.0" encoding="utf-8"?>
<sst xmlns="http://schemas.openxmlformats.org/spreadsheetml/2006/main" count="157" uniqueCount="110">
  <si>
    <t>№ п/п</t>
  </si>
  <si>
    <t>Наименование мероприятия</t>
  </si>
  <si>
    <t>Исполнитель</t>
  </si>
  <si>
    <t>Срок исполнения</t>
  </si>
  <si>
    <t>Реализация комплекса мер по вопросам урегулирования задолженности по обязательным платежам, администрируемым налоговыми органами.</t>
  </si>
  <si>
    <t>в течение года</t>
  </si>
  <si>
    <t>Реализация комплекса мер по контролю за полнотой и своевременностью выплаты заработной платы, предотвращению фактов выплаты «теневой» заработной платы в целях расширения (легализации) налоговой базы по НДФЛ.</t>
  </si>
  <si>
    <t>Реализация комплекса мер по легализации налогооблагаемой базы, в том числе с субъектами малого и среднего предпринимательства по легализации доходов в целях увеличения налоговых поступлений.</t>
  </si>
  <si>
    <t>Проведение разъяснительной работы по своевременной и полной уплате налогов, поступающих в местный бюджет.</t>
  </si>
  <si>
    <t>ОЭиР</t>
  </si>
  <si>
    <t>ежегодно</t>
  </si>
  <si>
    <t>Реализация совместных действий  по приведению розничной торговли алкогольной продукции на территории муниципального образования город Саяногорск в соответствии с требованием федерального законодательства (оборудование торговых точек системой ЕГАИС)</t>
  </si>
  <si>
    <t>БФУ</t>
  </si>
  <si>
    <t>в течение 15 дней после принятия Решения Совета депутатов о бюджете и (или) внесения изменений в действующее Решение</t>
  </si>
  <si>
    <t>Организация мониторинга поступлений доходов основных налогоплательщиков муниципального образования город Саяногорск</t>
  </si>
  <si>
    <t>БФУ совместно с МИ ФНС России №2 по РХ (по согласованию)</t>
  </si>
  <si>
    <t>Анализ недоимки по налоговыми и неналоговым доходам в местный бюджет и реализация мер по ее сокращению.</t>
  </si>
  <si>
    <t>БФУ совместно с МИ ФНС России №2 по РХ (по согласованию), ДАГН</t>
  </si>
  <si>
    <t>Заключение Соглашений о взаимодействии с территориальными подразделениями федеральных органов государственной власти, органом технической инвентаризации.</t>
  </si>
  <si>
    <t>постоянно</t>
  </si>
  <si>
    <t>Увеличение объема доходов от использования муниципального имущества, инвентаризация, выявление неиспользуемого (неэффективно используемого) имущества и принятие мер по его продаже или сдаче в аренду, а также усиление работы по взысканию задолженности по арендной плате.</t>
  </si>
  <si>
    <t>ДАГН</t>
  </si>
  <si>
    <t>Увеличение объема платных услуг, оказываемых муниципальными учреждениями муниципального образования город Саяногорск, по сравнению с аналогичным периодом прошлого года, не менее чем на 5%.</t>
  </si>
  <si>
    <t>ГРБС</t>
  </si>
  <si>
    <t>Осуществление контроля за фактическим начислением и поступлением платы за найм социального и коммерческого жилья (находящегося в муниципальной собственности) в бюджет муниципального образования город Саяногорск.</t>
  </si>
  <si>
    <t>Проведение инвентаризации социальных выплат и льгот, установленных нормативными правовыми актами муниципального образования город Саяногорск и их пересмотр на основе принципов адресности и нуждаемости с учетом внесенных изменений в федеральное законодательство.</t>
  </si>
  <si>
    <t>Введение моратория на принятие новых расходных обязательств, в том числе новых мер социальной поддержки и приостановление ежегодной индексации социальных льгот и выплат.</t>
  </si>
  <si>
    <t>Повышение  эффективности использования имущества, находящегося в муниципальной собственности (выявление неиспользуемого имущества и принятие мер по его перераспределению между муниципальными учреждениями, отчуждению или передаче в аренду, размещение учреждений в помещениях с наименьшей площадью, размещение учреждений под "одной крышей", передача части площадей учреждений в долгосрочную аренду.</t>
  </si>
  <si>
    <t>ДАГН совместно с ГРБС</t>
  </si>
  <si>
    <t>Оптимизация расходов на содержание органов местного самоуправления до 10%, в том числе за счет сокращения и оптимизации штатной численности.</t>
  </si>
  <si>
    <t>ГРБС, БФУ</t>
  </si>
  <si>
    <t>Увеличение объема расходов за счет доходов от внебюджетной деятельности бюджетных и автономных муниципальных учреждений (оплата услуг связи, коммунальных услуг, оплата налогов и других расходов муниципальных учреждений).</t>
  </si>
  <si>
    <t>Оптимизация лимитов потребления топливно-энергетических ресурсов муниципальных учреждений, обеспечение энергоэффективности в бюджетном секторе, в том числе в рамках реализации программы энергосбережения и повышения энергоэффективности.</t>
  </si>
  <si>
    <t>ГРБС совместно с Комитетом ЖКХиТ</t>
  </si>
  <si>
    <t>Оценка  финансового результата от реализации мероприятия, тыс. руб.</t>
  </si>
  <si>
    <t>Всего</t>
  </si>
  <si>
    <t>ДАГН, ОЭиР, БФУ</t>
  </si>
  <si>
    <t>1. Оптимизация  системы налоговых льгот, ставок по местным налогам в результате  проведения оценки эффективности предоставляемых льгот, анализа установления налоговых ставок</t>
  </si>
  <si>
    <t>ежегодно, III квартал</t>
  </si>
  <si>
    <t>2. Увеличение доходного потенциала</t>
  </si>
  <si>
    <t>ежегодно                  декабрь</t>
  </si>
  <si>
    <t>2.7</t>
  </si>
  <si>
    <t>2.8</t>
  </si>
  <si>
    <t>Администрация МО г.Саяногорск, ДАГН, Саяногорский  отдел Управления Росреестра по РХ (по согласованию), МИ ФНС России №2 по РХ (по согласованию), Саяногорский филиал ГУП РХ УТИ (по согласованию), ФГБУ «Федеральная кадастровая палата Федеральной службы регистрации, кадастра и картографии по РХ» (по согласованию)</t>
  </si>
  <si>
    <t>ДАГН,  Администрация МО г.Саяногорск</t>
  </si>
  <si>
    <t>1. Оптимизация  расходов на содержание органов местного самоуправления</t>
  </si>
  <si>
    <t>1.1     </t>
  </si>
  <si>
    <t>2. Оптимизация  бюджетной сети и расходов на  их содержание</t>
  </si>
  <si>
    <t>2.1     </t>
  </si>
  <si>
    <t>1.</t>
  </si>
  <si>
    <t>2.</t>
  </si>
  <si>
    <t>3.</t>
  </si>
  <si>
    <t>4.</t>
  </si>
  <si>
    <t>5.</t>
  </si>
  <si>
    <t>ВСЕГО по муниципальному образованию город Саяногорск (I, II, III)</t>
  </si>
  <si>
    <t>2016 год (факт)</t>
  </si>
  <si>
    <t>2017 год (факт)</t>
  </si>
  <si>
    <t>2019 год (план)</t>
  </si>
  <si>
    <t>МИ ФНС России №2 по РХ (по согласованию), ОЭиР совместно с заинтересованными территориальными подразделениями федеральных органов исполнительной власти, с участием представителя Администрации муниципального образования город Саяногорск</t>
  </si>
  <si>
    <t>Администрация МО г.Саяногорск,МИ ФНС России №2 по РХ (по согласованию), ГУ Управление Пенсионного фонда в г.Саяногорске (по согласованию), ГУ РО Фонда социального страхования по Республике Хакасия (по согласованию), Отдел по городу  - Саяногорску ГКУ РХ «Центр занятости населения» (по согласованию), Отдел МВД РФ по г.Саяногорску (по согласованию) ОЭиР</t>
  </si>
  <si>
    <t>МИ ФНС России №2 по РХ (по согласованию) совместно с заинтересованными территориальными подразделениями федеральных органов исполнительной власти - ОЭиР</t>
  </si>
  <si>
    <t>МИ ФНС России №2 по РХ (по согласованию)  - ОЭиР</t>
  </si>
  <si>
    <t>2.6</t>
  </si>
  <si>
    <t>Осуществление расходов на обслуживание муниципального долга муниципального образования город Саяногорск не более 5% от общего объема расходов бюджета муниципального образования город Саяногорск (в процентах)</t>
  </si>
  <si>
    <t>Включение в состав источников финансирования дефицита бюджета муниципального образования город Саяногорск привлечение бюджетных кредитов из республиканского бюджета после принятия соответствующего решения о его предоставлении (привлечение бюджетных кредитов  - (+);  не привлечение бюджетных кредитов - (-))</t>
  </si>
  <si>
    <t>Осуществление замещения муниципального долга муниципального образования город Саяногорск по кредитам коммерческих банков бюджетными кредитами и снижение процентных ставок по ранее заключенным контрактам с коммерческими банками  с целью снижения расходов на обслуживание муниципального долга, а также работа с коммерческими банками с целью снижения % ставок по  заключенным контрактам (тыс.руб.)</t>
  </si>
  <si>
    <t>(+)</t>
  </si>
  <si>
    <t xml:space="preserve">Приложение № 2
к Постановлению Администрации 
муниципального образования город  Саяногорск 
от ___________________2018 г.  №____________
</t>
  </si>
  <si>
    <t>Предоставление МИ ФНС России №2  по Республике Хакасия в финансовый орган, организующий исполнение бюджета МО г.Саяногорск (т.е. в БФУ):                              а) "Отчет о налоговой базе и структуре начислений по местным налогам" (форма №5-МН);
 б)  согласно Приказу ФНС России от 29.12.2016 №ММВ-7-1/736@ (в ред. от 03.04.2017) "Об осуществлении бюджетных полномочий главных администраторов доходов бюджетов субъектов Российской Федерации и местных бюджетов управлениями Федеральной налоговой службы по субъектам Российской Федерации":  прогноза поступлений доходов;  аналитических материалов по исполнению бюджета, в части доходов соответствующего бюджета;  сведений, необходимые для составления среднесрочного финансового плана и (или) проекта соответствующего бюджета;  сведений, необходимых для составления и ведения кассового плана;   бюджетной отчетности главного администратора доходов соответствующего бюджета в порядке и объеме форм бюджетной отчетности;                                       в) информации о налогах и сборах, сформированную на основании сведений из информационного ресурса "Расчеты с бюджетом", по состоянию на 1 число каждого месяца, в рамках Постановления Правительства Российской Федерации от 12.08.2004 №410 (в ред. от 19.05.2005 №311, от 10.10.2007 №663, от 26.05.2015 №505 и с учетом Приказов ФНС России и писем от ФНС России) "О порядке взаимодействия органов государственной власти субъектов Российской Федерации и органов местного самоуправления с территориальными органами федерального органа исполнительной власти, уполномоченного по контролю и надзору в области налогов и сборов".</t>
  </si>
  <si>
    <t>Предоставление в адрес МИ ФНС России № 2  по Республики Хакасия информации о годовых плановых показателях по доходным источникам, администрируемым МИ ФНС России №2 по РХ, в соответствии с решением Совета депутатов муниципального образования г.Саяногорск о бюджете муниципального образования город Саяногорск.</t>
  </si>
  <si>
    <t>Проведение мониторинга по эффективности установленных коэффициентов К2 по единому налогу на вмененный доход на территории муниципального образования город Саяногорск.</t>
  </si>
  <si>
    <t>МИ ФНС России №2 по РХ (по согласованию), БФУ</t>
  </si>
  <si>
    <t>1кв 2018 год (факт)</t>
  </si>
  <si>
    <t>2020 год (план)</t>
  </si>
  <si>
    <t>испр.</t>
  </si>
  <si>
    <t>факт 1 полугод 2017</t>
  </si>
  <si>
    <t>факт 1 полугод 2018</t>
  </si>
  <si>
    <t xml:space="preserve"> 2018 год (факт)</t>
  </si>
  <si>
    <t>2021 год (план)</t>
  </si>
  <si>
    <t>Проведение работы по оптимизации системы налоговых ставок по местным налогам. Проведение оценки эффективности предоставляемых льгот по местным налогам в муниципальном образовании город Саяногорск в целях отмены неэффективных и невостребованных льгот.</t>
  </si>
  <si>
    <t>Сокращения штатной численности  до 10% в муниципальных учреждениях</t>
  </si>
  <si>
    <t>Проведение ежегодного анализа объема и состава долговых обязательств бюджета муниципального образования город Саяногорск (количество раз)</t>
  </si>
  <si>
    <t>Обеспечение реализации мер по равномерному распределению долговой нагрузки бюджета муниципального образования город Саяногорск по годам (количество лет)</t>
  </si>
  <si>
    <t>да</t>
  </si>
  <si>
    <t>По мере обращения</t>
  </si>
  <si>
    <t>Министерство экономического развития Республики Хакасия,РХ</t>
  </si>
  <si>
    <r>
      <t>I.</t>
    </r>
    <r>
      <rPr>
        <b/>
        <sz val="7"/>
        <rFont val="Times New Roman"/>
        <family val="1"/>
        <charset val="204"/>
      </rPr>
      <t xml:space="preserve">                 </t>
    </r>
    <r>
      <rPr>
        <b/>
        <sz val="12"/>
        <rFont val="Times New Roman"/>
        <family val="1"/>
        <charset val="204"/>
      </rPr>
      <t>Мероприятия по росту доходов бюджета муниципального образования город Саяногорск</t>
    </r>
  </si>
  <si>
    <r>
      <t>1.1</t>
    </r>
    <r>
      <rPr>
        <sz val="7"/>
        <rFont val="Times New Roman"/>
        <family val="1"/>
        <charset val="204"/>
      </rPr>
      <t xml:space="preserve">              </t>
    </r>
    <r>
      <rPr>
        <sz val="12"/>
        <rFont val="Times New Roman"/>
        <family val="1"/>
        <charset val="204"/>
      </rPr>
      <t> </t>
    </r>
  </si>
  <si>
    <r>
      <t>1.2</t>
    </r>
    <r>
      <rPr>
        <sz val="7"/>
        <rFont val="Calibri"/>
        <family val="2"/>
        <charset val="204"/>
        <scheme val="minor"/>
      </rPr>
      <t xml:space="preserve">              </t>
    </r>
    <r>
      <rPr>
        <sz val="11"/>
        <rFont val="Calibri"/>
        <family val="2"/>
        <charset val="204"/>
        <scheme val="minor"/>
      </rPr>
      <t> </t>
    </r>
  </si>
  <si>
    <r>
      <t>1.3</t>
    </r>
    <r>
      <rPr>
        <sz val="7"/>
        <rFont val="Calibri"/>
        <family val="2"/>
        <charset val="204"/>
        <scheme val="minor"/>
      </rPr>
      <t xml:space="preserve">              </t>
    </r>
    <r>
      <rPr>
        <sz val="11"/>
        <rFont val="Calibri"/>
        <family val="2"/>
        <charset val="204"/>
        <scheme val="minor"/>
      </rPr>
      <t> </t>
    </r>
  </si>
  <si>
    <r>
      <t>2.1</t>
    </r>
    <r>
      <rPr>
        <sz val="7"/>
        <rFont val="Times New Roman"/>
        <family val="1"/>
        <charset val="204"/>
      </rPr>
      <t xml:space="preserve">              </t>
    </r>
    <r>
      <rPr>
        <sz val="12"/>
        <rFont val="Times New Roman"/>
        <family val="1"/>
        <charset val="204"/>
      </rPr>
      <t> </t>
    </r>
  </si>
  <si>
    <r>
      <t>2.2</t>
    </r>
    <r>
      <rPr>
        <sz val="7"/>
        <rFont val="Times New Roman"/>
        <family val="1"/>
        <charset val="204"/>
      </rPr>
      <t xml:space="preserve">              </t>
    </r>
    <r>
      <rPr>
        <sz val="12"/>
        <rFont val="Times New Roman"/>
        <family val="1"/>
        <charset val="204"/>
      </rPr>
      <t> </t>
    </r>
  </si>
  <si>
    <r>
      <t>2.3</t>
    </r>
    <r>
      <rPr>
        <sz val="7"/>
        <rFont val="Times New Roman"/>
        <family val="1"/>
        <charset val="204"/>
      </rPr>
      <t xml:space="preserve">              </t>
    </r>
    <r>
      <rPr>
        <sz val="12"/>
        <rFont val="Times New Roman"/>
        <family val="1"/>
        <charset val="204"/>
      </rPr>
      <t> </t>
    </r>
  </si>
  <si>
    <r>
      <t>2.4</t>
    </r>
    <r>
      <rPr>
        <sz val="7"/>
        <rFont val="Times New Roman"/>
        <family val="1"/>
        <charset val="204"/>
      </rPr>
      <t xml:space="preserve">              </t>
    </r>
    <r>
      <rPr>
        <sz val="12"/>
        <rFont val="Times New Roman"/>
        <family val="1"/>
        <charset val="204"/>
      </rPr>
      <t> </t>
    </r>
  </si>
  <si>
    <r>
      <t>2.5</t>
    </r>
    <r>
      <rPr>
        <sz val="7"/>
        <rFont val="Calibri"/>
        <family val="2"/>
        <charset val="204"/>
        <scheme val="minor"/>
      </rPr>
      <t xml:space="preserve">         </t>
    </r>
    <r>
      <rPr>
        <sz val="11"/>
        <rFont val="Calibri"/>
        <family val="2"/>
        <charset val="204"/>
        <scheme val="minor"/>
      </rPr>
      <t> </t>
    </r>
  </si>
  <si>
    <r>
      <t>2.9</t>
    </r>
    <r>
      <rPr>
        <sz val="7"/>
        <rFont val="Calibri"/>
        <family val="2"/>
        <charset val="204"/>
        <scheme val="minor"/>
      </rPr>
      <t xml:space="preserve">        </t>
    </r>
    <r>
      <rPr>
        <sz val="11"/>
        <rFont val="Calibri"/>
        <family val="2"/>
        <charset val="204"/>
        <scheme val="minor"/>
      </rPr>
      <t> </t>
    </r>
  </si>
  <si>
    <r>
      <t>2.10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 </t>
    </r>
  </si>
  <si>
    <r>
      <t>2.11</t>
    </r>
    <r>
      <rPr>
        <sz val="7"/>
        <rFont val="Times New Roman"/>
        <family val="1"/>
        <charset val="204"/>
      </rPr>
      <t xml:space="preserve">          </t>
    </r>
    <r>
      <rPr>
        <sz val="12"/>
        <rFont val="Times New Roman"/>
        <family val="1"/>
        <charset val="204"/>
      </rPr>
      <t> </t>
    </r>
  </si>
  <si>
    <r>
      <t>2.12</t>
    </r>
    <r>
      <rPr>
        <sz val="7"/>
        <rFont val="Times New Roman"/>
        <family val="1"/>
        <charset val="204"/>
      </rPr>
      <t xml:space="preserve">          </t>
    </r>
    <r>
      <rPr>
        <sz val="12"/>
        <rFont val="Times New Roman"/>
        <family val="1"/>
        <charset val="204"/>
      </rPr>
      <t> </t>
    </r>
  </si>
  <si>
    <r>
      <t>2.13</t>
    </r>
    <r>
      <rPr>
        <sz val="7"/>
        <rFont val="Times New Roman"/>
        <family val="1"/>
        <charset val="204"/>
      </rPr>
      <t xml:space="preserve">          </t>
    </r>
    <r>
      <rPr>
        <sz val="12"/>
        <rFont val="Times New Roman"/>
        <family val="1"/>
        <charset val="204"/>
      </rPr>
      <t> </t>
    </r>
  </si>
  <si>
    <r>
      <t>II.</t>
    </r>
    <r>
      <rPr>
        <b/>
        <sz val="7"/>
        <rFont val="Times New Roman"/>
        <family val="1"/>
        <charset val="204"/>
      </rPr>
      <t xml:space="preserve">                  </t>
    </r>
    <r>
      <rPr>
        <b/>
        <sz val="12"/>
        <rFont val="Times New Roman"/>
        <family val="1"/>
        <charset val="204"/>
      </rPr>
      <t>Мероприятия по оптимизации расходов бюджета муниципального образования город Саяногорск</t>
    </r>
  </si>
  <si>
    <r>
      <t>2.4</t>
    </r>
    <r>
      <rPr>
        <sz val="7"/>
        <rFont val="Times New Roman"/>
        <family val="1"/>
        <charset val="204"/>
      </rPr>
      <t xml:space="preserve">             </t>
    </r>
    <r>
      <rPr>
        <sz val="12"/>
        <rFont val="Times New Roman"/>
        <family val="1"/>
        <charset val="204"/>
      </rPr>
      <t> </t>
    </r>
  </si>
  <si>
    <r>
      <t>2.5</t>
    </r>
    <r>
      <rPr>
        <sz val="7"/>
        <rFont val="Times New Roman"/>
        <family val="1"/>
        <charset val="204"/>
      </rPr>
      <t xml:space="preserve">              </t>
    </r>
    <r>
      <rPr>
        <sz val="12"/>
        <rFont val="Times New Roman"/>
        <family val="1"/>
        <charset val="204"/>
      </rPr>
      <t> </t>
    </r>
  </si>
  <si>
    <r>
      <t>2.6</t>
    </r>
    <r>
      <rPr>
        <sz val="7"/>
        <rFont val="Times New Roman"/>
        <family val="1"/>
        <charset val="204"/>
      </rPr>
      <t xml:space="preserve">              </t>
    </r>
    <r>
      <rPr>
        <sz val="12"/>
        <rFont val="Times New Roman"/>
        <family val="1"/>
        <charset val="204"/>
      </rPr>
      <t> </t>
    </r>
  </si>
  <si>
    <r>
      <t>III.</t>
    </r>
    <r>
      <rPr>
        <b/>
        <sz val="7"/>
        <rFont val="Times New Roman"/>
        <family val="1"/>
        <charset val="204"/>
      </rPr>
      <t xml:space="preserve">                 </t>
    </r>
    <r>
      <rPr>
        <b/>
        <sz val="12"/>
        <rFont val="Times New Roman"/>
        <family val="1"/>
        <charset val="204"/>
      </rPr>
      <t>Мероприятия по совершенствованию долговой политики муниципального образования город Саяногорск</t>
    </r>
  </si>
  <si>
    <t>Реализация мероприятий направленных на мобилизацию дополнительных доходов бюджета муниципального образования город Саяногорск за счет эффективности налогообложения имущества на 2016-2021гг. , в том числе инвентаризация земельных участков, объектов капитального строительства, проведения работы с населением, направленной на побуждение физических лиц к постановке на кадастровый учет объектов недвижимого имущества (в том числе земельных участков).</t>
  </si>
  <si>
    <t xml:space="preserve">Факт 2019 года </t>
  </si>
  <si>
    <t>Управляющий делами Администрации муниципального образования г.Саяногорск                                                         А.Г. Козловская</t>
  </si>
  <si>
    <t>Отчет по увеличению поступлений налоговых и неналоговых доходов в местный бюджет, оптимизации расходов местного бюджета  
и по совершенствованию долговой политики муниципального образования город Саяногорск на 2016 - 2021 года за  2019 год</t>
  </si>
  <si>
    <t>Приложение №1                                                                                      к постановлению от Администрации муниципального образования город Саяногорск  от  01.04.2020    №167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</si>
</sst>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6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4" fontId="1" fillId="2" borderId="1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top"/>
    </xf>
    <xf numFmtId="4" fontId="1" fillId="2" borderId="3" xfId="0" applyNumberFormat="1" applyFont="1" applyFill="1" applyBorder="1" applyAlignment="1">
      <alignment vertical="top"/>
    </xf>
    <xf numFmtId="4" fontId="2" fillId="2" borderId="3" xfId="0" applyNumberFormat="1" applyFont="1" applyFill="1" applyBorder="1" applyAlignment="1">
      <alignment vertical="top" wrapText="1"/>
    </xf>
    <xf numFmtId="4" fontId="1" fillId="2" borderId="5" xfId="0" applyNumberFormat="1" applyFont="1" applyFill="1" applyBorder="1" applyAlignment="1">
      <alignment vertical="top" wrapText="1"/>
    </xf>
    <xf numFmtId="4" fontId="1" fillId="2" borderId="4" xfId="0" applyNumberFormat="1" applyFont="1" applyFill="1" applyBorder="1" applyAlignment="1">
      <alignment vertical="top" wrapText="1"/>
    </xf>
    <xf numFmtId="4" fontId="1" fillId="2" borderId="5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left" vertical="center" wrapText="1"/>
    </xf>
    <xf numFmtId="2" fontId="5" fillId="0" borderId="0" xfId="0" applyNumberFormat="1" applyFont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5" fillId="0" borderId="12" xfId="0" applyNumberFormat="1" applyFont="1" applyBorder="1" applyAlignment="1">
      <alignment vertical="center"/>
    </xf>
    <xf numFmtId="2" fontId="5" fillId="3" borderId="9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Border="1" applyAlignment="1">
      <alignment vertical="center"/>
    </xf>
    <xf numFmtId="2" fontId="5" fillId="3" borderId="10" xfId="0" applyNumberFormat="1" applyFont="1" applyFill="1" applyBorder="1" applyAlignment="1">
      <alignment vertical="center"/>
    </xf>
    <xf numFmtId="2" fontId="5" fillId="0" borderId="13" xfId="0" applyNumberFormat="1" applyFont="1" applyBorder="1" applyAlignment="1">
      <alignment vertical="center"/>
    </xf>
    <xf numFmtId="2" fontId="5" fillId="3" borderId="1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center"/>
    </xf>
    <xf numFmtId="2" fontId="5" fillId="0" borderId="0" xfId="0" applyNumberFormat="1" applyFont="1" applyAlignment="1">
      <alignment horizontal="left" vertical="center"/>
    </xf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164" fontId="5" fillId="2" borderId="0" xfId="0" applyNumberFormat="1" applyFont="1" applyFill="1" applyAlignment="1">
      <alignment vertical="center"/>
    </xf>
    <xf numFmtId="2" fontId="5" fillId="2" borderId="0" xfId="0" applyNumberFormat="1" applyFont="1" applyFill="1" applyAlignment="1">
      <alignment vertical="center"/>
    </xf>
    <xf numFmtId="4" fontId="1" fillId="2" borderId="8" xfId="0" applyNumberFormat="1" applyFont="1" applyFill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2" fontId="3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2" borderId="4" xfId="0" applyNumberFormat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/>
    </xf>
    <xf numFmtId="2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2" fontId="2" fillId="2" borderId="3" xfId="0" applyNumberFormat="1" applyFont="1" applyFill="1" applyBorder="1" applyAlignment="1">
      <alignment vertical="center" wrapText="1"/>
    </xf>
    <xf numFmtId="2" fontId="2" fillId="2" borderId="3" xfId="0" applyNumberFormat="1" applyFont="1" applyFill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center" vertical="center"/>
    </xf>
    <xf numFmtId="4" fontId="2" fillId="2" borderId="3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5" fillId="0" borderId="4" xfId="0" applyFont="1" applyBorder="1"/>
    <xf numFmtId="2" fontId="4" fillId="2" borderId="6" xfId="0" applyNumberFormat="1" applyFont="1" applyFill="1" applyBorder="1" applyAlignment="1">
      <alignment horizontal="center" vertical="center" wrapText="1"/>
    </xf>
    <xf numFmtId="2" fontId="5" fillId="2" borderId="7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left" vertical="center" wrapText="1"/>
    </xf>
    <xf numFmtId="2" fontId="5" fillId="2" borderId="7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vertical="center" wrapText="1"/>
    </xf>
    <xf numFmtId="2" fontId="6" fillId="2" borderId="7" xfId="0" applyNumberFormat="1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left" vertical="center" wrapText="1"/>
    </xf>
    <xf numFmtId="2" fontId="3" fillId="2" borderId="4" xfId="0" applyNumberFormat="1" applyFont="1" applyFill="1" applyBorder="1" applyAlignment="1">
      <alignment horizontal="left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4" fontId="2" fillId="2" borderId="4" xfId="0" applyNumberFormat="1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1" fillId="2" borderId="4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2" fillId="2" borderId="20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left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left" vertical="center" wrapText="1"/>
    </xf>
    <xf numFmtId="2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2" borderId="7" xfId="0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left" vertical="center" wrapText="1"/>
    </xf>
    <xf numFmtId="2" fontId="5" fillId="2" borderId="5" xfId="0" applyNumberFormat="1" applyFont="1" applyFill="1" applyBorder="1" applyAlignment="1">
      <alignment vertical="center"/>
    </xf>
    <xf numFmtId="2" fontId="5" fillId="2" borderId="4" xfId="0" applyNumberFormat="1" applyFont="1" applyFill="1" applyBorder="1" applyAlignment="1">
      <alignment vertical="center"/>
    </xf>
    <xf numFmtId="0" fontId="3" fillId="2" borderId="3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1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tabSelected="1" view="pageBreakPreview" topLeftCell="A2" zoomScale="75" zoomScaleSheetLayoutView="75" workbookViewId="0">
      <pane xSplit="4" ySplit="6" topLeftCell="E64" activePane="bottomRight" state="frozen"/>
      <selection activeCell="A2" sqref="A2"/>
      <selection pane="topRight" activeCell="E2" sqref="E2"/>
      <selection pane="bottomLeft" activeCell="A7" sqref="A7"/>
      <selection pane="bottomRight" activeCell="L6" sqref="L6"/>
    </sheetView>
  </sheetViews>
  <sheetFormatPr defaultColWidth="9.140625" defaultRowHeight="48" customHeight="1" x14ac:dyDescent="0.25"/>
  <cols>
    <col min="1" max="1" width="5.42578125" style="13" customWidth="1"/>
    <col min="2" max="2" width="71.42578125" style="14" customWidth="1"/>
    <col min="3" max="3" width="27.140625" style="14" customWidth="1"/>
    <col min="4" max="4" width="15.7109375" style="15" customWidth="1"/>
    <col min="5" max="5" width="13.85546875" style="13" customWidth="1"/>
    <col min="6" max="6" width="12" style="13" customWidth="1"/>
    <col min="7" max="7" width="13.28515625" style="13" hidden="1" customWidth="1"/>
    <col min="8" max="8" width="13.28515625" style="35" customWidth="1"/>
    <col min="9" max="12" width="11.85546875" style="13" customWidth="1"/>
    <col min="13" max="13" width="14.28515625" style="13" customWidth="1"/>
    <col min="14" max="16" width="0" style="13" hidden="1" customWidth="1"/>
    <col min="17" max="16384" width="9.140625" style="13"/>
  </cols>
  <sheetData>
    <row r="1" spans="1:16" ht="75" hidden="1" customHeight="1" x14ac:dyDescent="0.25">
      <c r="E1" s="94" t="s">
        <v>67</v>
      </c>
      <c r="F1" s="95"/>
      <c r="G1" s="95"/>
      <c r="H1" s="95"/>
      <c r="I1" s="95"/>
      <c r="J1" s="95"/>
      <c r="K1" s="95"/>
      <c r="L1" s="95"/>
      <c r="M1" s="95"/>
    </row>
    <row r="2" spans="1:16" ht="71.45" customHeight="1" x14ac:dyDescent="0.25">
      <c r="E2" s="45"/>
      <c r="F2" s="46"/>
      <c r="G2" s="46"/>
      <c r="H2" s="46"/>
      <c r="J2" s="49"/>
      <c r="K2" s="107" t="s">
        <v>109</v>
      </c>
      <c r="L2" s="107"/>
      <c r="M2" s="107"/>
    </row>
    <row r="3" spans="1:16" ht="48" customHeight="1" x14ac:dyDescent="0.25">
      <c r="A3" s="101" t="s">
        <v>108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6" ht="22.15" customHeight="1" x14ac:dyDescent="0.25">
      <c r="A4" s="47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</row>
    <row r="5" spans="1:16" ht="48" customHeight="1" x14ac:dyDescent="0.25">
      <c r="A5" s="96" t="s">
        <v>0</v>
      </c>
      <c r="B5" s="98" t="s">
        <v>1</v>
      </c>
      <c r="C5" s="100" t="s">
        <v>2</v>
      </c>
      <c r="D5" s="100" t="s">
        <v>3</v>
      </c>
      <c r="E5" s="100" t="s">
        <v>34</v>
      </c>
      <c r="F5" s="97"/>
      <c r="G5" s="97"/>
      <c r="H5" s="97"/>
      <c r="I5" s="97"/>
      <c r="J5" s="97"/>
      <c r="K5" s="97"/>
      <c r="L5" s="97"/>
      <c r="M5" s="97"/>
    </row>
    <row r="6" spans="1:16" ht="34.5" customHeight="1" x14ac:dyDescent="0.25">
      <c r="A6" s="97"/>
      <c r="B6" s="99"/>
      <c r="C6" s="97"/>
      <c r="D6" s="97"/>
      <c r="E6" s="16" t="s">
        <v>55</v>
      </c>
      <c r="F6" s="16" t="s">
        <v>56</v>
      </c>
      <c r="G6" s="16" t="s">
        <v>72</v>
      </c>
      <c r="H6" s="17" t="s">
        <v>77</v>
      </c>
      <c r="I6" s="16" t="s">
        <v>57</v>
      </c>
      <c r="J6" s="16" t="s">
        <v>106</v>
      </c>
      <c r="K6" s="16" t="s">
        <v>73</v>
      </c>
      <c r="L6" s="16" t="s">
        <v>78</v>
      </c>
      <c r="M6" s="18" t="s">
        <v>35</v>
      </c>
    </row>
    <row r="7" spans="1:16" ht="20.25" customHeight="1" x14ac:dyDescent="0.25">
      <c r="A7" s="19">
        <v>1</v>
      </c>
      <c r="B7" s="19">
        <v>2</v>
      </c>
      <c r="C7" s="19">
        <v>3</v>
      </c>
      <c r="D7" s="19">
        <v>4</v>
      </c>
      <c r="E7" s="20">
        <v>5</v>
      </c>
      <c r="F7" s="20">
        <v>6</v>
      </c>
      <c r="G7" s="20"/>
      <c r="H7" s="20"/>
      <c r="I7" s="20">
        <v>8</v>
      </c>
      <c r="J7" s="20"/>
      <c r="K7" s="20"/>
      <c r="L7" s="20"/>
      <c r="M7" s="19">
        <v>9</v>
      </c>
    </row>
    <row r="8" spans="1:16" ht="22.5" customHeight="1" x14ac:dyDescent="0.25">
      <c r="A8" s="103" t="s">
        <v>86</v>
      </c>
      <c r="B8" s="104"/>
      <c r="C8" s="104"/>
      <c r="D8" s="104"/>
      <c r="E8" s="1">
        <f>E9+E20</f>
        <v>-10383.299999999999</v>
      </c>
      <c r="F8" s="1">
        <f t="shared" ref="F8" si="0">F9+F20</f>
        <v>22449.5</v>
      </c>
      <c r="G8" s="1">
        <f t="shared" ref="G8:K8" si="1">G9+G20</f>
        <v>4853.3</v>
      </c>
      <c r="H8" s="1">
        <f t="shared" ref="H8" si="2">H9+H20</f>
        <v>17845.700000000004</v>
      </c>
      <c r="I8" s="1">
        <f t="shared" si="1"/>
        <v>16654.2</v>
      </c>
      <c r="J8" s="1">
        <f t="shared" ref="J8" si="3">J9+J20</f>
        <v>27373.200000000001</v>
      </c>
      <c r="K8" s="1">
        <f t="shared" si="1"/>
        <v>13391.6</v>
      </c>
      <c r="L8" s="1">
        <f>L9+L20</f>
        <v>13464.4</v>
      </c>
      <c r="M8" s="1">
        <f>M9+M20</f>
        <v>73422.100000000006</v>
      </c>
    </row>
    <row r="9" spans="1:16" ht="39" customHeight="1" thickBot="1" x14ac:dyDescent="0.3">
      <c r="A9" s="63" t="s">
        <v>37</v>
      </c>
      <c r="B9" s="105"/>
      <c r="C9" s="105"/>
      <c r="D9" s="105"/>
      <c r="E9" s="44">
        <f>E10+E11</f>
        <v>-28929.599999999999</v>
      </c>
      <c r="F9" s="44">
        <f t="shared" ref="F9" si="4">F10+F11+F12</f>
        <v>-562</v>
      </c>
      <c r="G9" s="44">
        <f t="shared" ref="G9:K9" si="5">G10+G11+G12</f>
        <v>-442.7</v>
      </c>
      <c r="H9" s="44">
        <f t="shared" ref="H9" si="6">H10+H11+H12</f>
        <v>-5176.5</v>
      </c>
      <c r="I9" s="44">
        <f t="shared" si="5"/>
        <v>1000</v>
      </c>
      <c r="J9" s="44">
        <f t="shared" ref="J9" si="7">J10+J11+J12</f>
        <v>1382</v>
      </c>
      <c r="K9" s="44">
        <f t="shared" si="5"/>
        <v>1000</v>
      </c>
      <c r="L9" s="44">
        <f t="shared" ref="L9" si="8">L10+L11+L12</f>
        <v>1000</v>
      </c>
      <c r="M9" s="44">
        <f>M10+M11+M12</f>
        <v>-31668.1</v>
      </c>
    </row>
    <row r="10" spans="1:16" ht="44.45" customHeight="1" x14ac:dyDescent="0.25">
      <c r="A10" s="38" t="s">
        <v>87</v>
      </c>
      <c r="B10" s="50" t="s">
        <v>70</v>
      </c>
      <c r="C10" s="38" t="s">
        <v>9</v>
      </c>
      <c r="D10" s="38" t="s">
        <v>38</v>
      </c>
      <c r="E10" s="2">
        <v>2000</v>
      </c>
      <c r="F10" s="2">
        <v>-562</v>
      </c>
      <c r="G10" s="2">
        <v>-442.7</v>
      </c>
      <c r="H10" s="2">
        <v>-5176.5</v>
      </c>
      <c r="I10" s="2">
        <v>1000</v>
      </c>
      <c r="J10" s="2">
        <v>1382</v>
      </c>
      <c r="K10" s="2">
        <v>1000</v>
      </c>
      <c r="L10" s="2">
        <v>1000</v>
      </c>
      <c r="M10" s="3">
        <f>SUM(E10+F10+H10+I10+K10+L10)</f>
        <v>-738.5</v>
      </c>
      <c r="N10" s="21" t="s">
        <v>75</v>
      </c>
      <c r="O10" s="21"/>
      <c r="P10" s="22">
        <v>16264.1</v>
      </c>
    </row>
    <row r="11" spans="1:16" ht="60" customHeight="1" x14ac:dyDescent="0.25">
      <c r="A11" s="38" t="s">
        <v>88</v>
      </c>
      <c r="B11" s="51" t="s">
        <v>79</v>
      </c>
      <c r="C11" s="23" t="s">
        <v>36</v>
      </c>
      <c r="D11" s="38" t="s">
        <v>38</v>
      </c>
      <c r="E11" s="4">
        <v>-30929.599999999999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3">
        <f>SUM(E11+F11+H11+I11+K11+L11)</f>
        <v>-30929.599999999999</v>
      </c>
      <c r="N11" s="24" t="s">
        <v>76</v>
      </c>
      <c r="O11" s="24"/>
      <c r="P11" s="25">
        <v>15582</v>
      </c>
    </row>
    <row r="12" spans="1:16" ht="48" customHeight="1" thickBot="1" x14ac:dyDescent="0.3">
      <c r="A12" s="75" t="s">
        <v>89</v>
      </c>
      <c r="B12" s="110" t="s">
        <v>68</v>
      </c>
      <c r="C12" s="113" t="s">
        <v>71</v>
      </c>
      <c r="D12" s="116" t="s">
        <v>5</v>
      </c>
      <c r="E12" s="117" t="s">
        <v>83</v>
      </c>
      <c r="F12" s="118"/>
      <c r="G12" s="118"/>
      <c r="H12" s="118"/>
      <c r="I12" s="118"/>
      <c r="J12" s="118"/>
      <c r="K12" s="118"/>
      <c r="L12" s="119"/>
      <c r="M12" s="3"/>
      <c r="N12" s="26"/>
      <c r="O12" s="26"/>
      <c r="P12" s="27">
        <f>P10-P11</f>
        <v>682.10000000000036</v>
      </c>
    </row>
    <row r="13" spans="1:16" ht="66.75" customHeight="1" x14ac:dyDescent="0.25">
      <c r="A13" s="92"/>
      <c r="B13" s="111"/>
      <c r="C13" s="114"/>
      <c r="D13" s="116"/>
      <c r="E13" s="120"/>
      <c r="F13" s="121"/>
      <c r="G13" s="121"/>
      <c r="H13" s="121"/>
      <c r="I13" s="121"/>
      <c r="J13" s="121"/>
      <c r="K13" s="121"/>
      <c r="L13" s="122"/>
      <c r="M13" s="5"/>
    </row>
    <row r="14" spans="1:16" ht="66.75" customHeight="1" x14ac:dyDescent="0.25">
      <c r="A14" s="92"/>
      <c r="B14" s="111"/>
      <c r="C14" s="114"/>
      <c r="D14" s="116"/>
      <c r="E14" s="120"/>
      <c r="F14" s="121"/>
      <c r="G14" s="121"/>
      <c r="H14" s="121"/>
      <c r="I14" s="121"/>
      <c r="J14" s="121"/>
      <c r="K14" s="121"/>
      <c r="L14" s="122"/>
      <c r="M14" s="5">
        <v>0</v>
      </c>
    </row>
    <row r="15" spans="1:16" ht="33" customHeight="1" x14ac:dyDescent="0.25">
      <c r="A15" s="92"/>
      <c r="B15" s="111"/>
      <c r="C15" s="114"/>
      <c r="D15" s="116"/>
      <c r="E15" s="120"/>
      <c r="F15" s="121"/>
      <c r="G15" s="121"/>
      <c r="H15" s="121"/>
      <c r="I15" s="121"/>
      <c r="J15" s="121"/>
      <c r="K15" s="121"/>
      <c r="L15" s="122"/>
      <c r="M15" s="5"/>
    </row>
    <row r="16" spans="1:16" ht="48" customHeight="1" x14ac:dyDescent="0.25">
      <c r="A16" s="92"/>
      <c r="B16" s="111"/>
      <c r="C16" s="114"/>
      <c r="D16" s="116"/>
      <c r="E16" s="120"/>
      <c r="F16" s="121"/>
      <c r="G16" s="121"/>
      <c r="H16" s="121"/>
      <c r="I16" s="121"/>
      <c r="J16" s="121"/>
      <c r="K16" s="121"/>
      <c r="L16" s="122"/>
      <c r="M16" s="5"/>
    </row>
    <row r="17" spans="1:13" ht="48" customHeight="1" x14ac:dyDescent="0.25">
      <c r="A17" s="92"/>
      <c r="B17" s="111"/>
      <c r="C17" s="114"/>
      <c r="D17" s="116"/>
      <c r="E17" s="120"/>
      <c r="F17" s="121"/>
      <c r="G17" s="121"/>
      <c r="H17" s="121"/>
      <c r="I17" s="121"/>
      <c r="J17" s="121"/>
      <c r="K17" s="121"/>
      <c r="L17" s="122"/>
      <c r="M17" s="5"/>
    </row>
    <row r="18" spans="1:13" ht="6.6" customHeight="1" x14ac:dyDescent="0.25">
      <c r="A18" s="92"/>
      <c r="B18" s="111"/>
      <c r="C18" s="114"/>
      <c r="D18" s="116"/>
      <c r="E18" s="120"/>
      <c r="F18" s="121"/>
      <c r="G18" s="121"/>
      <c r="H18" s="121"/>
      <c r="I18" s="121"/>
      <c r="J18" s="121"/>
      <c r="K18" s="121"/>
      <c r="L18" s="122"/>
      <c r="M18" s="5"/>
    </row>
    <row r="19" spans="1:13" ht="0.6" customHeight="1" x14ac:dyDescent="0.25">
      <c r="A19" s="76"/>
      <c r="B19" s="112"/>
      <c r="C19" s="115"/>
      <c r="D19" s="116"/>
      <c r="E19" s="123"/>
      <c r="F19" s="124"/>
      <c r="G19" s="124"/>
      <c r="H19" s="124"/>
      <c r="I19" s="124"/>
      <c r="J19" s="124"/>
      <c r="K19" s="124"/>
      <c r="L19" s="125"/>
      <c r="M19" s="6"/>
    </row>
    <row r="20" spans="1:13" ht="34.5" customHeight="1" x14ac:dyDescent="0.25">
      <c r="A20" s="63" t="s">
        <v>39</v>
      </c>
      <c r="B20" s="64"/>
      <c r="C20" s="64"/>
      <c r="D20" s="64"/>
      <c r="E20" s="7">
        <f>E21+E23+E28+E36+E38+E40+E41+E42</f>
        <v>18546.3</v>
      </c>
      <c r="F20" s="7">
        <f t="shared" ref="F20:K20" si="9">F21+F23+F28+F30+F32+F34+F35+F36+F37+F38+F40+F41+F42</f>
        <v>23011.5</v>
      </c>
      <c r="G20" s="7">
        <f t="shared" si="9"/>
        <v>5296</v>
      </c>
      <c r="H20" s="7">
        <f t="shared" si="9"/>
        <v>23022.200000000004</v>
      </c>
      <c r="I20" s="7">
        <f t="shared" si="9"/>
        <v>15654.2</v>
      </c>
      <c r="J20" s="7">
        <f t="shared" si="9"/>
        <v>25991.200000000001</v>
      </c>
      <c r="K20" s="7">
        <f t="shared" si="9"/>
        <v>12391.6</v>
      </c>
      <c r="L20" s="7">
        <f>L21+L23+L28+L30+L32+L34+L35+L36+L37+L38+L40+L41+L42</f>
        <v>12464.4</v>
      </c>
      <c r="M20" s="7">
        <f>M21+M23+M28+M30+M32+M34+M35+M36+M37+M38+M40+M41+M42</f>
        <v>105090.20000000001</v>
      </c>
    </row>
    <row r="21" spans="1:13" ht="187.5" customHeight="1" x14ac:dyDescent="0.25">
      <c r="A21" s="75" t="s">
        <v>90</v>
      </c>
      <c r="B21" s="74" t="s">
        <v>4</v>
      </c>
      <c r="C21" s="77" t="s">
        <v>58</v>
      </c>
      <c r="D21" s="73" t="s">
        <v>5</v>
      </c>
      <c r="E21" s="82">
        <v>4681</v>
      </c>
      <c r="F21" s="82">
        <v>3742</v>
      </c>
      <c r="G21" s="108">
        <v>1314</v>
      </c>
      <c r="H21" s="108">
        <v>5723</v>
      </c>
      <c r="I21" s="82">
        <v>2000</v>
      </c>
      <c r="J21" s="108">
        <v>0</v>
      </c>
      <c r="K21" s="82">
        <v>2000</v>
      </c>
      <c r="L21" s="82">
        <v>2000</v>
      </c>
      <c r="M21" s="85">
        <f t="shared" ref="M21:M29" si="10">SUM(E21+F21+H21+I21+K21+L21)</f>
        <v>20146</v>
      </c>
    </row>
    <row r="22" spans="1:13" ht="35.25" customHeight="1" x14ac:dyDescent="0.25">
      <c r="A22" s="76"/>
      <c r="B22" s="74"/>
      <c r="C22" s="91"/>
      <c r="D22" s="73"/>
      <c r="E22" s="84"/>
      <c r="F22" s="84"/>
      <c r="G22" s="109"/>
      <c r="H22" s="109"/>
      <c r="I22" s="84"/>
      <c r="J22" s="109"/>
      <c r="K22" s="84"/>
      <c r="L22" s="84"/>
      <c r="M22" s="87">
        <f t="shared" si="10"/>
        <v>0</v>
      </c>
    </row>
    <row r="23" spans="1:13" ht="294" customHeight="1" x14ac:dyDescent="0.25">
      <c r="A23" s="75" t="s">
        <v>91</v>
      </c>
      <c r="B23" s="74" t="s">
        <v>6</v>
      </c>
      <c r="C23" s="77" t="s">
        <v>59</v>
      </c>
      <c r="D23" s="73" t="s">
        <v>5</v>
      </c>
      <c r="E23" s="82">
        <v>1913</v>
      </c>
      <c r="F23" s="82">
        <v>1094</v>
      </c>
      <c r="G23" s="39">
        <v>97.3</v>
      </c>
      <c r="H23" s="39">
        <v>1280.7</v>
      </c>
      <c r="I23" s="82">
        <v>1000</v>
      </c>
      <c r="J23" s="39">
        <v>1119.2</v>
      </c>
      <c r="K23" s="82">
        <v>1000</v>
      </c>
      <c r="L23" s="82">
        <v>1000</v>
      </c>
      <c r="M23" s="85">
        <f t="shared" si="10"/>
        <v>7287.7</v>
      </c>
    </row>
    <row r="24" spans="1:13" ht="77.25" hidden="1" customHeight="1" x14ac:dyDescent="0.25">
      <c r="A24" s="92"/>
      <c r="B24" s="74"/>
      <c r="C24" s="93"/>
      <c r="D24" s="73"/>
      <c r="E24" s="83"/>
      <c r="F24" s="83"/>
      <c r="G24" s="41"/>
      <c r="H24" s="41"/>
      <c r="I24" s="83"/>
      <c r="J24" s="41"/>
      <c r="K24" s="83"/>
      <c r="L24" s="83"/>
      <c r="M24" s="86">
        <f t="shared" si="10"/>
        <v>0</v>
      </c>
    </row>
    <row r="25" spans="1:13" ht="106.5" hidden="1" customHeight="1" x14ac:dyDescent="0.25">
      <c r="A25" s="92"/>
      <c r="B25" s="74"/>
      <c r="C25" s="93"/>
      <c r="D25" s="73"/>
      <c r="E25" s="83"/>
      <c r="F25" s="83"/>
      <c r="G25" s="41"/>
      <c r="H25" s="41"/>
      <c r="I25" s="83"/>
      <c r="J25" s="41"/>
      <c r="K25" s="83"/>
      <c r="L25" s="83"/>
      <c r="M25" s="86">
        <f t="shared" si="10"/>
        <v>0</v>
      </c>
    </row>
    <row r="26" spans="1:13" ht="112.5" hidden="1" customHeight="1" x14ac:dyDescent="0.25">
      <c r="A26" s="92"/>
      <c r="B26" s="74"/>
      <c r="C26" s="93"/>
      <c r="D26" s="73"/>
      <c r="E26" s="83"/>
      <c r="F26" s="83"/>
      <c r="G26" s="41"/>
      <c r="H26" s="41"/>
      <c r="I26" s="83"/>
      <c r="J26" s="41"/>
      <c r="K26" s="83"/>
      <c r="L26" s="83"/>
      <c r="M26" s="86">
        <f t="shared" si="10"/>
        <v>0</v>
      </c>
    </row>
    <row r="27" spans="1:13" ht="41.25" hidden="1" customHeight="1" x14ac:dyDescent="0.25">
      <c r="A27" s="76"/>
      <c r="B27" s="74"/>
      <c r="C27" s="91"/>
      <c r="D27" s="73"/>
      <c r="E27" s="84"/>
      <c r="F27" s="84"/>
      <c r="G27" s="40"/>
      <c r="H27" s="40"/>
      <c r="I27" s="84"/>
      <c r="J27" s="40"/>
      <c r="K27" s="84"/>
      <c r="L27" s="84"/>
      <c r="M27" s="87">
        <f t="shared" si="10"/>
        <v>0</v>
      </c>
    </row>
    <row r="28" spans="1:13" ht="81.75" customHeight="1" x14ac:dyDescent="0.25">
      <c r="A28" s="73" t="s">
        <v>92</v>
      </c>
      <c r="B28" s="74" t="s">
        <v>7</v>
      </c>
      <c r="C28" s="77" t="s">
        <v>60</v>
      </c>
      <c r="D28" s="73" t="s">
        <v>5</v>
      </c>
      <c r="E28" s="53">
        <v>3459</v>
      </c>
      <c r="F28" s="53">
        <v>4875</v>
      </c>
      <c r="G28" s="57">
        <v>0</v>
      </c>
      <c r="H28" s="57">
        <v>2287</v>
      </c>
      <c r="I28" s="53">
        <v>2000</v>
      </c>
      <c r="J28" s="57">
        <v>3199</v>
      </c>
      <c r="K28" s="57">
        <v>0</v>
      </c>
      <c r="L28" s="57">
        <v>0</v>
      </c>
      <c r="M28" s="55">
        <f t="shared" si="10"/>
        <v>12621</v>
      </c>
    </row>
    <row r="29" spans="1:13" ht="74.25" customHeight="1" x14ac:dyDescent="0.25">
      <c r="A29" s="73"/>
      <c r="B29" s="74"/>
      <c r="C29" s="91"/>
      <c r="D29" s="73"/>
      <c r="E29" s="54"/>
      <c r="F29" s="54"/>
      <c r="G29" s="58"/>
      <c r="H29" s="58"/>
      <c r="I29" s="54"/>
      <c r="J29" s="58"/>
      <c r="K29" s="58"/>
      <c r="L29" s="58"/>
      <c r="M29" s="56">
        <f t="shared" si="10"/>
        <v>0</v>
      </c>
    </row>
    <row r="30" spans="1:13" ht="59.25" customHeight="1" x14ac:dyDescent="0.25">
      <c r="A30" s="75" t="s">
        <v>93</v>
      </c>
      <c r="B30" s="77" t="s">
        <v>8</v>
      </c>
      <c r="C30" s="77" t="s">
        <v>61</v>
      </c>
      <c r="D30" s="75" t="s">
        <v>5</v>
      </c>
      <c r="E30" s="117" t="s">
        <v>83</v>
      </c>
      <c r="F30" s="118"/>
      <c r="G30" s="118"/>
      <c r="H30" s="118"/>
      <c r="I30" s="118"/>
      <c r="J30" s="118"/>
      <c r="K30" s="118"/>
      <c r="L30" s="119"/>
      <c r="M30" s="55">
        <v>0</v>
      </c>
    </row>
    <row r="31" spans="1:13" ht="24.75" customHeight="1" x14ac:dyDescent="0.25">
      <c r="A31" s="80"/>
      <c r="B31" s="81"/>
      <c r="C31" s="81"/>
      <c r="D31" s="80"/>
      <c r="E31" s="123"/>
      <c r="F31" s="124"/>
      <c r="G31" s="124"/>
      <c r="H31" s="124"/>
      <c r="I31" s="124"/>
      <c r="J31" s="124"/>
      <c r="K31" s="124"/>
      <c r="L31" s="125"/>
      <c r="M31" s="60"/>
    </row>
    <row r="32" spans="1:13" ht="48" customHeight="1" x14ac:dyDescent="0.25">
      <c r="A32" s="75" t="s">
        <v>94</v>
      </c>
      <c r="B32" s="74" t="s">
        <v>11</v>
      </c>
      <c r="C32" s="77" t="s">
        <v>85</v>
      </c>
      <c r="D32" s="75" t="s">
        <v>40</v>
      </c>
      <c r="E32" s="117" t="s">
        <v>84</v>
      </c>
      <c r="F32" s="118"/>
      <c r="G32" s="118"/>
      <c r="H32" s="118"/>
      <c r="I32" s="118"/>
      <c r="J32" s="118"/>
      <c r="K32" s="118"/>
      <c r="L32" s="119"/>
      <c r="M32" s="55">
        <v>0</v>
      </c>
    </row>
    <row r="33" spans="1:22" ht="40.5" customHeight="1" x14ac:dyDescent="0.25">
      <c r="A33" s="76"/>
      <c r="B33" s="74"/>
      <c r="C33" s="78"/>
      <c r="D33" s="79"/>
      <c r="E33" s="123"/>
      <c r="F33" s="124"/>
      <c r="G33" s="124"/>
      <c r="H33" s="124"/>
      <c r="I33" s="124"/>
      <c r="J33" s="124"/>
      <c r="K33" s="124"/>
      <c r="L33" s="125"/>
      <c r="M33" s="60"/>
    </row>
    <row r="34" spans="1:22" ht="183.75" customHeight="1" x14ac:dyDescent="0.25">
      <c r="A34" s="28" t="s">
        <v>62</v>
      </c>
      <c r="B34" s="42" t="s">
        <v>69</v>
      </c>
      <c r="C34" s="42" t="s">
        <v>12</v>
      </c>
      <c r="D34" s="43" t="s">
        <v>13</v>
      </c>
      <c r="E34" s="88" t="s">
        <v>83</v>
      </c>
      <c r="F34" s="89"/>
      <c r="G34" s="89"/>
      <c r="H34" s="89"/>
      <c r="I34" s="89"/>
      <c r="J34" s="89"/>
      <c r="K34" s="89"/>
      <c r="L34" s="90"/>
      <c r="M34" s="1">
        <v>0</v>
      </c>
    </row>
    <row r="35" spans="1:22" ht="58.5" customHeight="1" x14ac:dyDescent="0.25">
      <c r="A35" s="28" t="s">
        <v>41</v>
      </c>
      <c r="B35" s="42" t="s">
        <v>14</v>
      </c>
      <c r="C35" s="42" t="s">
        <v>15</v>
      </c>
      <c r="D35" s="43" t="s">
        <v>5</v>
      </c>
      <c r="E35" s="88" t="s">
        <v>19</v>
      </c>
      <c r="F35" s="89"/>
      <c r="G35" s="89"/>
      <c r="H35" s="89"/>
      <c r="I35" s="89"/>
      <c r="J35" s="89"/>
      <c r="K35" s="89"/>
      <c r="L35" s="90"/>
      <c r="M35" s="1">
        <v>0</v>
      </c>
    </row>
    <row r="36" spans="1:22" ht="66" customHeight="1" x14ac:dyDescent="0.25">
      <c r="A36" s="28" t="s">
        <v>42</v>
      </c>
      <c r="B36" s="42" t="s">
        <v>16</v>
      </c>
      <c r="C36" s="42" t="s">
        <v>17</v>
      </c>
      <c r="D36" s="43" t="s">
        <v>5</v>
      </c>
      <c r="E36" s="8">
        <v>2631.6</v>
      </c>
      <c r="F36" s="8">
        <v>6510.3</v>
      </c>
      <c r="G36" s="8">
        <v>2414.3000000000002</v>
      </c>
      <c r="H36" s="8">
        <v>7829.1</v>
      </c>
      <c r="I36" s="8">
        <v>4000</v>
      </c>
      <c r="J36" s="8">
        <v>3775.1</v>
      </c>
      <c r="K36" s="8">
        <v>4000</v>
      </c>
      <c r="L36" s="8">
        <v>4000</v>
      </c>
      <c r="M36" s="1">
        <f>SUM(E36+F36+H36+I36+K36+L36)</f>
        <v>28971</v>
      </c>
      <c r="P36" s="29"/>
      <c r="Q36" s="29"/>
    </row>
    <row r="37" spans="1:22" ht="248.25" customHeight="1" x14ac:dyDescent="0.25">
      <c r="A37" s="43" t="s">
        <v>95</v>
      </c>
      <c r="B37" s="42" t="s">
        <v>18</v>
      </c>
      <c r="C37" s="42" t="s">
        <v>43</v>
      </c>
      <c r="D37" s="43" t="s">
        <v>19</v>
      </c>
      <c r="E37" s="88" t="s">
        <v>83</v>
      </c>
      <c r="F37" s="89"/>
      <c r="G37" s="89"/>
      <c r="H37" s="89"/>
      <c r="I37" s="89"/>
      <c r="J37" s="89"/>
      <c r="K37" s="89"/>
      <c r="L37" s="90"/>
      <c r="M37" s="1">
        <v>0</v>
      </c>
    </row>
    <row r="38" spans="1:22" ht="75.75" customHeight="1" x14ac:dyDescent="0.25">
      <c r="A38" s="73" t="s">
        <v>96</v>
      </c>
      <c r="B38" s="74" t="s">
        <v>105</v>
      </c>
      <c r="C38" s="77" t="s">
        <v>21</v>
      </c>
      <c r="D38" s="73" t="s">
        <v>5</v>
      </c>
      <c r="E38" s="69">
        <v>656.2</v>
      </c>
      <c r="F38" s="69">
        <v>1334</v>
      </c>
      <c r="G38" s="71">
        <v>436</v>
      </c>
      <c r="H38" s="71">
        <v>953.4</v>
      </c>
      <c r="I38" s="69">
        <v>600</v>
      </c>
      <c r="J38" s="71">
        <v>1779.4</v>
      </c>
      <c r="K38" s="71">
        <v>400</v>
      </c>
      <c r="L38" s="71">
        <v>400</v>
      </c>
      <c r="M38" s="70">
        <f t="shared" ref="M38:M39" si="11">SUM(E38+F38+H38+I38+K38+L38)</f>
        <v>4343.6000000000004</v>
      </c>
    </row>
    <row r="39" spans="1:22" ht="27" customHeight="1" x14ac:dyDescent="0.25">
      <c r="A39" s="73"/>
      <c r="B39" s="74"/>
      <c r="C39" s="78"/>
      <c r="D39" s="73"/>
      <c r="E39" s="54"/>
      <c r="F39" s="54"/>
      <c r="G39" s="72"/>
      <c r="H39" s="72"/>
      <c r="I39" s="54"/>
      <c r="J39" s="72"/>
      <c r="K39" s="72"/>
      <c r="L39" s="72"/>
      <c r="M39" s="56">
        <f t="shared" si="11"/>
        <v>0</v>
      </c>
      <c r="P39" s="29"/>
      <c r="Q39" s="29"/>
    </row>
    <row r="40" spans="1:22" ht="91.5" customHeight="1" x14ac:dyDescent="0.25">
      <c r="A40" s="43" t="s">
        <v>97</v>
      </c>
      <c r="B40" s="42" t="s">
        <v>20</v>
      </c>
      <c r="C40" s="42" t="s">
        <v>21</v>
      </c>
      <c r="D40" s="43" t="s">
        <v>5</v>
      </c>
      <c r="E40" s="8">
        <v>1957.5</v>
      </c>
      <c r="F40" s="8">
        <v>2305</v>
      </c>
      <c r="G40" s="8">
        <v>0</v>
      </c>
      <c r="H40" s="8">
        <v>2990.6</v>
      </c>
      <c r="I40" s="8">
        <v>2750</v>
      </c>
      <c r="J40" s="8">
        <v>7219.6</v>
      </c>
      <c r="K40" s="8">
        <v>2750</v>
      </c>
      <c r="L40" s="8">
        <v>2750</v>
      </c>
      <c r="M40" s="1">
        <f>SUM(E40+F40+H40+I40+K40+L40)</f>
        <v>15503.1</v>
      </c>
      <c r="P40" s="29"/>
      <c r="Q40" s="29"/>
    </row>
    <row r="41" spans="1:22" ht="67.5" customHeight="1" x14ac:dyDescent="0.25">
      <c r="A41" s="43" t="s">
        <v>98</v>
      </c>
      <c r="B41" s="42" t="s">
        <v>22</v>
      </c>
      <c r="C41" s="42" t="s">
        <v>23</v>
      </c>
      <c r="D41" s="43" t="s">
        <v>5</v>
      </c>
      <c r="E41" s="8">
        <f>2841.4-188.7+81.4-498.4</f>
        <v>2235.7000000000003</v>
      </c>
      <c r="F41" s="8">
        <v>2132.9</v>
      </c>
      <c r="G41" s="8">
        <v>697.9</v>
      </c>
      <c r="H41" s="8">
        <v>1509.9</v>
      </c>
      <c r="I41" s="8">
        <v>1304.2</v>
      </c>
      <c r="J41" s="8">
        <v>7901</v>
      </c>
      <c r="K41" s="8">
        <v>1341.6</v>
      </c>
      <c r="L41" s="8">
        <v>1414.4</v>
      </c>
      <c r="M41" s="1">
        <f>SUM(E41+F41+H41+I41+K41+L41)</f>
        <v>9938.6999999999989</v>
      </c>
      <c r="O41" s="29"/>
      <c r="P41" s="29"/>
      <c r="Q41" s="29"/>
      <c r="R41" s="29"/>
    </row>
    <row r="42" spans="1:22" ht="36" customHeight="1" x14ac:dyDescent="0.25">
      <c r="A42" s="75" t="s">
        <v>99</v>
      </c>
      <c r="B42" s="74" t="s">
        <v>24</v>
      </c>
      <c r="C42" s="77" t="s">
        <v>44</v>
      </c>
      <c r="D42" s="73" t="s">
        <v>5</v>
      </c>
      <c r="E42" s="53">
        <v>1012.3</v>
      </c>
      <c r="F42" s="53">
        <v>1018.3</v>
      </c>
      <c r="G42" s="57">
        <v>336.5</v>
      </c>
      <c r="H42" s="57">
        <v>448.5</v>
      </c>
      <c r="I42" s="53">
        <v>2000</v>
      </c>
      <c r="J42" s="57">
        <v>997.9</v>
      </c>
      <c r="K42" s="57">
        <v>900</v>
      </c>
      <c r="L42" s="57">
        <v>900</v>
      </c>
      <c r="M42" s="55">
        <f t="shared" ref="M42:M43" si="12">SUM(E42+F42+H42+I42+K42+L42)</f>
        <v>6279.1</v>
      </c>
    </row>
    <row r="43" spans="1:22" ht="37.5" customHeight="1" x14ac:dyDescent="0.25">
      <c r="A43" s="79"/>
      <c r="B43" s="74"/>
      <c r="C43" s="78"/>
      <c r="D43" s="73"/>
      <c r="E43" s="54"/>
      <c r="F43" s="54"/>
      <c r="G43" s="58"/>
      <c r="H43" s="58"/>
      <c r="I43" s="54"/>
      <c r="J43" s="58"/>
      <c r="K43" s="58"/>
      <c r="L43" s="58"/>
      <c r="M43" s="56">
        <f t="shared" si="12"/>
        <v>0</v>
      </c>
      <c r="P43" s="29"/>
      <c r="Q43" s="29"/>
      <c r="R43" s="29"/>
    </row>
    <row r="44" spans="1:22" ht="32.25" customHeight="1" x14ac:dyDescent="0.25">
      <c r="A44" s="61" t="s">
        <v>100</v>
      </c>
      <c r="B44" s="62"/>
      <c r="C44" s="62"/>
      <c r="D44" s="62"/>
      <c r="E44" s="1">
        <f>E45+E47</f>
        <v>-12867.7</v>
      </c>
      <c r="F44" s="1">
        <f t="shared" ref="F44:M44" si="13">F45+F47</f>
        <v>-17638.7</v>
      </c>
      <c r="G44" s="1">
        <f t="shared" ref="G44:L44" si="14">G45+G47</f>
        <v>-11640.4</v>
      </c>
      <c r="H44" s="1">
        <f t="shared" si="14"/>
        <v>67206.8</v>
      </c>
      <c r="I44" s="1">
        <f t="shared" si="14"/>
        <v>-2588.6999999999998</v>
      </c>
      <c r="J44" s="1">
        <f t="shared" si="14"/>
        <v>-6130.9000000000005</v>
      </c>
      <c r="K44" s="1">
        <f>K45+K47</f>
        <v>-1183.2</v>
      </c>
      <c r="L44" s="1">
        <f t="shared" si="14"/>
        <v>-1208.9000000000001</v>
      </c>
      <c r="M44" s="1">
        <f t="shared" si="13"/>
        <v>31719.599999999999</v>
      </c>
    </row>
    <row r="45" spans="1:22" s="30" customFormat="1" ht="32.25" customHeight="1" x14ac:dyDescent="0.25">
      <c r="A45" s="63" t="s">
        <v>45</v>
      </c>
      <c r="B45" s="64"/>
      <c r="C45" s="64"/>
      <c r="D45" s="64"/>
      <c r="E45" s="9">
        <f>E46</f>
        <v>-2741.3</v>
      </c>
      <c r="F45" s="9">
        <f t="shared" ref="F45:M45" si="15">F46</f>
        <v>-6263.7</v>
      </c>
      <c r="G45" s="9">
        <f t="shared" si="15"/>
        <v>-544.1</v>
      </c>
      <c r="H45" s="9">
        <f t="shared" si="15"/>
        <v>8910.5</v>
      </c>
      <c r="I45" s="9">
        <f t="shared" si="15"/>
        <v>-443</v>
      </c>
      <c r="J45" s="9">
        <f t="shared" si="15"/>
        <v>0</v>
      </c>
      <c r="K45" s="9">
        <f t="shared" si="15"/>
        <v>-443</v>
      </c>
      <c r="L45" s="9">
        <f t="shared" si="15"/>
        <v>-443</v>
      </c>
      <c r="M45" s="10">
        <f t="shared" si="15"/>
        <v>-1423.5</v>
      </c>
    </row>
    <row r="46" spans="1:22" ht="72" customHeight="1" x14ac:dyDescent="0.25">
      <c r="A46" s="43" t="s">
        <v>46</v>
      </c>
      <c r="B46" s="42" t="s">
        <v>29</v>
      </c>
      <c r="C46" s="42" t="s">
        <v>30</v>
      </c>
      <c r="D46" s="43" t="s">
        <v>5</v>
      </c>
      <c r="E46" s="8">
        <v>-2741.3</v>
      </c>
      <c r="F46" s="8">
        <v>-6263.7</v>
      </c>
      <c r="G46" s="8">
        <v>-544.1</v>
      </c>
      <c r="H46" s="8">
        <v>8910.5</v>
      </c>
      <c r="I46" s="8">
        <v>-443</v>
      </c>
      <c r="J46" s="8">
        <v>0</v>
      </c>
      <c r="K46" s="8">
        <v>-443</v>
      </c>
      <c r="L46" s="8">
        <v>-443</v>
      </c>
      <c r="M46" s="1">
        <f>SUM(E46+F46+H46+I46+K46+L46)</f>
        <v>-1423.5</v>
      </c>
      <c r="O46" s="29"/>
      <c r="P46" s="29"/>
      <c r="Q46" s="29"/>
      <c r="R46" s="29"/>
      <c r="S46" s="29"/>
      <c r="T46" s="29"/>
      <c r="U46" s="29"/>
      <c r="V46" s="29"/>
    </row>
    <row r="47" spans="1:22" ht="42.75" customHeight="1" x14ac:dyDescent="0.25">
      <c r="A47" s="63" t="s">
        <v>47</v>
      </c>
      <c r="B47" s="64"/>
      <c r="C47" s="64"/>
      <c r="D47" s="64"/>
      <c r="E47" s="8">
        <f>E48+E49+E51+E52+E53</f>
        <v>-10126.4</v>
      </c>
      <c r="F47" s="8">
        <f t="shared" ref="F47:L47" si="16">F48+F49+F50+F51+F52+F53</f>
        <v>-11375</v>
      </c>
      <c r="G47" s="8">
        <f t="shared" si="16"/>
        <v>-11096.3</v>
      </c>
      <c r="H47" s="8">
        <f>H48+H49+H50+H51+H52+H53</f>
        <v>58296.3</v>
      </c>
      <c r="I47" s="8">
        <f t="shared" si="16"/>
        <v>-2145.6999999999998</v>
      </c>
      <c r="J47" s="8">
        <f t="shared" si="16"/>
        <v>-6130.9000000000005</v>
      </c>
      <c r="K47" s="8">
        <f t="shared" si="16"/>
        <v>-740.2</v>
      </c>
      <c r="L47" s="8">
        <f t="shared" si="16"/>
        <v>-765.9</v>
      </c>
      <c r="M47" s="1">
        <f>M48+M49+M50+M51+M52+M53</f>
        <v>33143.1</v>
      </c>
    </row>
    <row r="48" spans="1:22" ht="42.75" customHeight="1" x14ac:dyDescent="0.25">
      <c r="A48" s="43" t="s">
        <v>48</v>
      </c>
      <c r="B48" s="42" t="s">
        <v>80</v>
      </c>
      <c r="C48" s="42" t="s">
        <v>30</v>
      </c>
      <c r="D48" s="43" t="s">
        <v>5</v>
      </c>
      <c r="E48" s="8">
        <f>-1265.5-597.6-2976.4</f>
        <v>-4839.5</v>
      </c>
      <c r="F48" s="8">
        <v>-2981.5</v>
      </c>
      <c r="G48" s="8">
        <v>-9667.2999999999993</v>
      </c>
      <c r="H48" s="8">
        <v>62111.5</v>
      </c>
      <c r="I48" s="8">
        <v>-1450</v>
      </c>
      <c r="J48" s="8">
        <v>0</v>
      </c>
      <c r="K48" s="8">
        <v>-50</v>
      </c>
      <c r="L48" s="8">
        <v>-50</v>
      </c>
      <c r="M48" s="1">
        <f t="shared" ref="M48:M53" si="17">SUM(E48+F48+H48+I48+K48+L48)</f>
        <v>52740.5</v>
      </c>
      <c r="O48" s="29"/>
      <c r="P48" s="29"/>
      <c r="Q48" s="29"/>
      <c r="R48" s="29"/>
      <c r="S48" s="29"/>
    </row>
    <row r="49" spans="1:19" ht="78.75" customHeight="1" x14ac:dyDescent="0.25">
      <c r="A49" s="43" t="s">
        <v>91</v>
      </c>
      <c r="B49" s="42" t="s">
        <v>25</v>
      </c>
      <c r="C49" s="42" t="s">
        <v>23</v>
      </c>
      <c r="D49" s="43" t="s">
        <v>5</v>
      </c>
      <c r="E49" s="8">
        <v>0</v>
      </c>
      <c r="F49" s="8">
        <f>-746.9-2821.5</f>
        <v>-3568.4</v>
      </c>
      <c r="G49" s="8">
        <v>0</v>
      </c>
      <c r="H49" s="8">
        <v>0</v>
      </c>
      <c r="I49" s="8">
        <v>-50</v>
      </c>
      <c r="J49" s="8">
        <v>-43.9</v>
      </c>
      <c r="K49" s="8">
        <v>0</v>
      </c>
      <c r="L49" s="8">
        <v>0</v>
      </c>
      <c r="M49" s="1">
        <f t="shared" si="17"/>
        <v>-3618.4</v>
      </c>
      <c r="Q49" s="29"/>
      <c r="R49" s="29"/>
      <c r="S49" s="29"/>
    </row>
    <row r="50" spans="1:19" ht="71.25" customHeight="1" x14ac:dyDescent="0.25">
      <c r="A50" s="43" t="s">
        <v>92</v>
      </c>
      <c r="B50" s="42" t="s">
        <v>26</v>
      </c>
      <c r="C50" s="42" t="s">
        <v>23</v>
      </c>
      <c r="D50" s="43" t="s">
        <v>5</v>
      </c>
      <c r="E50" s="88" t="s">
        <v>83</v>
      </c>
      <c r="F50" s="89"/>
      <c r="G50" s="89"/>
      <c r="H50" s="89"/>
      <c r="I50" s="89"/>
      <c r="J50" s="89"/>
      <c r="K50" s="89"/>
      <c r="L50" s="90"/>
      <c r="M50" s="1">
        <v>0</v>
      </c>
    </row>
    <row r="51" spans="1:19" ht="109.5" customHeight="1" x14ac:dyDescent="0.25">
      <c r="A51" s="43" t="s">
        <v>101</v>
      </c>
      <c r="B51" s="42" t="s">
        <v>27</v>
      </c>
      <c r="C51" s="42" t="s">
        <v>28</v>
      </c>
      <c r="D51" s="43" t="s">
        <v>5</v>
      </c>
      <c r="E51" s="8">
        <f>-46.6-138.6</f>
        <v>-185.2</v>
      </c>
      <c r="F51" s="8">
        <f>-791.1-1022.5</f>
        <v>-1813.6</v>
      </c>
      <c r="G51" s="8">
        <v>-752.1</v>
      </c>
      <c r="H51" s="8">
        <v>-2252.6999999999998</v>
      </c>
      <c r="I51" s="8">
        <f>0</f>
        <v>0</v>
      </c>
      <c r="J51" s="8">
        <v>-51.4</v>
      </c>
      <c r="K51" s="8">
        <v>0</v>
      </c>
      <c r="L51" s="8">
        <v>0</v>
      </c>
      <c r="M51" s="1">
        <f t="shared" si="17"/>
        <v>-4251.5</v>
      </c>
      <c r="O51" s="29"/>
      <c r="P51" s="29"/>
      <c r="Q51" s="29"/>
    </row>
    <row r="52" spans="1:19" ht="75.75" customHeight="1" x14ac:dyDescent="0.25">
      <c r="A52" s="43" t="s">
        <v>102</v>
      </c>
      <c r="B52" s="42" t="s">
        <v>31</v>
      </c>
      <c r="C52" s="42" t="s">
        <v>23</v>
      </c>
      <c r="D52" s="43" t="s">
        <v>5</v>
      </c>
      <c r="E52" s="8">
        <f>-1704.8+76.4-145.9</f>
        <v>-1774.3</v>
      </c>
      <c r="F52" s="8">
        <f>-1041.3-50.8-518.6</f>
        <v>-1610.6999999999998</v>
      </c>
      <c r="G52" s="8">
        <v>-829.9</v>
      </c>
      <c r="H52" s="8">
        <v>-131.1</v>
      </c>
      <c r="I52" s="8">
        <v>-542.70000000000005</v>
      </c>
      <c r="J52" s="8">
        <v>-6143</v>
      </c>
      <c r="K52" s="8">
        <v>-567.20000000000005</v>
      </c>
      <c r="L52" s="8">
        <v>-592.9</v>
      </c>
      <c r="M52" s="1">
        <f t="shared" si="17"/>
        <v>-5218.8999999999996</v>
      </c>
      <c r="O52" s="29"/>
      <c r="P52" s="29"/>
      <c r="Q52" s="29"/>
    </row>
    <row r="53" spans="1:19" ht="76.5" customHeight="1" x14ac:dyDescent="0.25">
      <c r="A53" s="43" t="s">
        <v>103</v>
      </c>
      <c r="B53" s="42" t="s">
        <v>32</v>
      </c>
      <c r="C53" s="42" t="s">
        <v>33</v>
      </c>
      <c r="D53" s="43" t="s">
        <v>5</v>
      </c>
      <c r="E53" s="8">
        <f>-36.4+127.6-3418.6</f>
        <v>-3327.4</v>
      </c>
      <c r="F53" s="8">
        <f>-60.8+137.5-1477.5</f>
        <v>-1400.8</v>
      </c>
      <c r="G53" s="8">
        <v>153</v>
      </c>
      <c r="H53" s="8">
        <v>-1431.4</v>
      </c>
      <c r="I53" s="8">
        <v>-103</v>
      </c>
      <c r="J53" s="8">
        <v>107.4</v>
      </c>
      <c r="K53" s="8">
        <v>-123</v>
      </c>
      <c r="L53" s="8">
        <v>-123</v>
      </c>
      <c r="M53" s="1">
        <f t="shared" si="17"/>
        <v>-6508.6</v>
      </c>
      <c r="O53" s="29"/>
      <c r="P53" s="29"/>
      <c r="Q53" s="29"/>
    </row>
    <row r="54" spans="1:19" ht="35.25" customHeight="1" x14ac:dyDescent="0.25">
      <c r="A54" s="65" t="s">
        <v>104</v>
      </c>
      <c r="B54" s="66"/>
      <c r="C54" s="66"/>
      <c r="D54" s="66"/>
      <c r="E54" s="1">
        <f>E59</f>
        <v>-11305.4</v>
      </c>
      <c r="F54" s="1">
        <f t="shared" ref="F54:K54" si="18">F59</f>
        <v>-11530.3</v>
      </c>
      <c r="G54" s="1">
        <f t="shared" si="18"/>
        <v>-1850</v>
      </c>
      <c r="H54" s="1">
        <f t="shared" si="18"/>
        <v>-11523</v>
      </c>
      <c r="I54" s="1">
        <f t="shared" si="18"/>
        <v>-11400</v>
      </c>
      <c r="J54" s="1">
        <f t="shared" si="18"/>
        <v>-11159.9</v>
      </c>
      <c r="K54" s="1">
        <f t="shared" si="18"/>
        <v>-6800</v>
      </c>
      <c r="L54" s="1">
        <f t="shared" ref="L54" si="19">L59</f>
        <v>-2700</v>
      </c>
      <c r="M54" s="1">
        <f>M59</f>
        <v>-55258.7</v>
      </c>
    </row>
    <row r="55" spans="1:19" ht="48" customHeight="1" x14ac:dyDescent="0.25">
      <c r="A55" s="43" t="s">
        <v>49</v>
      </c>
      <c r="B55" s="42" t="s">
        <v>81</v>
      </c>
      <c r="C55" s="42" t="s">
        <v>12</v>
      </c>
      <c r="D55" s="43" t="s">
        <v>10</v>
      </c>
      <c r="E55" s="8">
        <v>1</v>
      </c>
      <c r="F55" s="8">
        <v>1</v>
      </c>
      <c r="G55" s="8">
        <v>1</v>
      </c>
      <c r="H55" s="8">
        <v>1</v>
      </c>
      <c r="I55" s="8">
        <v>1</v>
      </c>
      <c r="J55" s="8">
        <v>1</v>
      </c>
      <c r="K55" s="8">
        <v>1</v>
      </c>
      <c r="L55" s="8">
        <v>0</v>
      </c>
      <c r="M55" s="11">
        <v>1</v>
      </c>
      <c r="N55" s="52" t="s">
        <v>74</v>
      </c>
    </row>
    <row r="56" spans="1:19" ht="44.25" customHeight="1" x14ac:dyDescent="0.25">
      <c r="A56" s="43" t="s">
        <v>50</v>
      </c>
      <c r="B56" s="42" t="s">
        <v>82</v>
      </c>
      <c r="C56" s="42" t="s">
        <v>12</v>
      </c>
      <c r="D56" s="43" t="s">
        <v>5</v>
      </c>
      <c r="E56" s="8">
        <v>3</v>
      </c>
      <c r="F56" s="8">
        <v>3</v>
      </c>
      <c r="G56" s="8">
        <v>3</v>
      </c>
      <c r="H56" s="8">
        <v>3</v>
      </c>
      <c r="I56" s="8">
        <v>3</v>
      </c>
      <c r="J56" s="8">
        <v>3</v>
      </c>
      <c r="K56" s="8">
        <v>3</v>
      </c>
      <c r="L56" s="8">
        <v>0</v>
      </c>
      <c r="M56" s="11">
        <v>3</v>
      </c>
      <c r="N56" s="52"/>
    </row>
    <row r="57" spans="1:19" ht="63.75" customHeight="1" x14ac:dyDescent="0.25">
      <c r="A57" s="43" t="s">
        <v>51</v>
      </c>
      <c r="B57" s="42" t="s">
        <v>63</v>
      </c>
      <c r="C57" s="42" t="s">
        <v>12</v>
      </c>
      <c r="D57" s="43" t="s">
        <v>5</v>
      </c>
      <c r="E57" s="8">
        <v>1.68</v>
      </c>
      <c r="F57" s="8">
        <v>1.66</v>
      </c>
      <c r="G57" s="8">
        <v>1.6</v>
      </c>
      <c r="H57" s="8">
        <v>1.42</v>
      </c>
      <c r="I57" s="8">
        <v>1.1299999999999999</v>
      </c>
      <c r="J57" s="8">
        <v>1.7</v>
      </c>
      <c r="K57" s="8">
        <v>1.1299999999999999</v>
      </c>
      <c r="L57" s="8">
        <v>1.1299999999999999</v>
      </c>
      <c r="M57" s="11">
        <v>1.42</v>
      </c>
      <c r="N57" s="52"/>
    </row>
    <row r="58" spans="1:19" ht="90.75" customHeight="1" x14ac:dyDescent="0.25">
      <c r="A58" s="43" t="s">
        <v>52</v>
      </c>
      <c r="B58" s="42" t="s">
        <v>64</v>
      </c>
      <c r="C58" s="42" t="s">
        <v>12</v>
      </c>
      <c r="D58" s="43" t="s">
        <v>5</v>
      </c>
      <c r="E58" s="12" t="s">
        <v>66</v>
      </c>
      <c r="F58" s="12" t="s">
        <v>66</v>
      </c>
      <c r="G58" s="12" t="s">
        <v>66</v>
      </c>
      <c r="H58" s="12" t="s">
        <v>66</v>
      </c>
      <c r="I58" s="12" t="s">
        <v>66</v>
      </c>
      <c r="J58" s="12" t="s">
        <v>66</v>
      </c>
      <c r="K58" s="12" t="s">
        <v>66</v>
      </c>
      <c r="L58" s="12" t="s">
        <v>66</v>
      </c>
      <c r="M58" s="12" t="s">
        <v>66</v>
      </c>
    </row>
    <row r="59" spans="1:19" ht="114" customHeight="1" x14ac:dyDescent="0.25">
      <c r="A59" s="43" t="s">
        <v>53</v>
      </c>
      <c r="B59" s="42" t="s">
        <v>65</v>
      </c>
      <c r="C59" s="42" t="s">
        <v>12</v>
      </c>
      <c r="D59" s="43" t="s">
        <v>5</v>
      </c>
      <c r="E59" s="8">
        <v>-11305.4</v>
      </c>
      <c r="F59" s="8">
        <v>-11530.3</v>
      </c>
      <c r="G59" s="8">
        <v>-1850</v>
      </c>
      <c r="H59" s="8">
        <v>-11523</v>
      </c>
      <c r="I59" s="8">
        <v>-11400</v>
      </c>
      <c r="J59" s="8">
        <v>-11159.9</v>
      </c>
      <c r="K59" s="8">
        <v>-6800</v>
      </c>
      <c r="L59" s="8">
        <v>-2700</v>
      </c>
      <c r="M59" s="1">
        <f>SUM(E59+F59+H59+I59+K59+L59)</f>
        <v>-55258.7</v>
      </c>
    </row>
    <row r="60" spans="1:19" ht="48" customHeight="1" x14ac:dyDescent="0.25">
      <c r="A60" s="67" t="s">
        <v>54</v>
      </c>
      <c r="B60" s="68"/>
      <c r="C60" s="68"/>
      <c r="D60" s="68"/>
      <c r="E60" s="1">
        <f>E8-E44-E54</f>
        <v>13789.800000000001</v>
      </c>
      <c r="F60" s="1">
        <f>F8-F44-F54</f>
        <v>51618.5</v>
      </c>
      <c r="G60" s="1">
        <f>G8-G44-G54</f>
        <v>18343.7</v>
      </c>
      <c r="H60" s="1">
        <f t="shared" ref="H60:L60" si="20">H8-H44-H54</f>
        <v>-37838.1</v>
      </c>
      <c r="I60" s="1">
        <f t="shared" si="20"/>
        <v>30642.9</v>
      </c>
      <c r="J60" s="1">
        <f t="shared" si="20"/>
        <v>44664</v>
      </c>
      <c r="K60" s="1">
        <f t="shared" si="20"/>
        <v>21374.800000000003</v>
      </c>
      <c r="L60" s="1">
        <f t="shared" si="20"/>
        <v>17373.3</v>
      </c>
      <c r="M60" s="1">
        <f>M8-M44-M54</f>
        <v>96961.200000000012</v>
      </c>
    </row>
    <row r="61" spans="1:19" ht="48" customHeight="1" x14ac:dyDescent="0.25">
      <c r="A61" s="48"/>
      <c r="B61" s="48"/>
      <c r="C61" s="48"/>
      <c r="D61" s="48"/>
      <c r="E61" s="36"/>
      <c r="F61" s="36"/>
      <c r="G61" s="36"/>
      <c r="H61" s="36"/>
      <c r="I61" s="36"/>
      <c r="J61" s="36"/>
      <c r="K61" s="36"/>
      <c r="L61" s="36"/>
      <c r="M61" s="36"/>
    </row>
    <row r="62" spans="1:19" ht="25.9" customHeight="1" x14ac:dyDescent="0.3">
      <c r="A62" s="59" t="s">
        <v>107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37"/>
    </row>
    <row r="63" spans="1:19" ht="25.9" customHeight="1" x14ac:dyDescent="0.3">
      <c r="A63" s="59"/>
      <c r="B63" s="59"/>
      <c r="C63" s="59"/>
      <c r="D63" s="59"/>
      <c r="E63" s="37"/>
      <c r="F63" s="37"/>
      <c r="G63" s="37"/>
      <c r="H63" s="37"/>
      <c r="I63" s="37"/>
      <c r="J63" s="37"/>
      <c r="K63" s="37"/>
      <c r="L63" s="37"/>
      <c r="M63" s="37"/>
    </row>
    <row r="64" spans="1:19" ht="25.9" customHeight="1" x14ac:dyDescent="0.3">
      <c r="A64" s="59"/>
      <c r="B64" s="59"/>
      <c r="C64" s="59"/>
      <c r="D64" s="59"/>
      <c r="E64" s="37"/>
      <c r="F64" s="37"/>
      <c r="G64" s="37"/>
      <c r="H64" s="37"/>
      <c r="I64" s="37"/>
      <c r="J64" s="37"/>
      <c r="K64" s="37"/>
      <c r="L64" s="37"/>
      <c r="M64" s="37"/>
    </row>
    <row r="65" spans="1:13" ht="23.45" customHeight="1" x14ac:dyDescent="0.25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25.5" customHeight="1" x14ac:dyDescent="0.25">
      <c r="E66" s="33"/>
      <c r="F66" s="33"/>
      <c r="G66" s="33"/>
      <c r="H66" s="34"/>
      <c r="I66" s="33"/>
      <c r="J66" s="33"/>
      <c r="K66" s="33"/>
      <c r="L66" s="33"/>
      <c r="M66" s="33"/>
    </row>
    <row r="67" spans="1:13" ht="29.25" customHeight="1" x14ac:dyDescent="0.25">
      <c r="E67" s="33"/>
      <c r="F67" s="33"/>
      <c r="G67" s="33"/>
      <c r="H67" s="34"/>
      <c r="I67" s="33"/>
      <c r="J67" s="33"/>
      <c r="K67" s="33"/>
      <c r="L67" s="33"/>
      <c r="M67" s="33"/>
    </row>
    <row r="68" spans="1:13" ht="24.75" customHeight="1" x14ac:dyDescent="0.25">
      <c r="E68" s="33"/>
      <c r="F68" s="33"/>
      <c r="G68" s="33"/>
      <c r="H68" s="34"/>
      <c r="I68" s="33"/>
      <c r="J68" s="33"/>
      <c r="K68" s="33"/>
      <c r="L68" s="33"/>
      <c r="M68" s="33"/>
    </row>
    <row r="69" spans="1:13" ht="27.75" customHeight="1" x14ac:dyDescent="0.25">
      <c r="E69" s="33"/>
      <c r="F69" s="33"/>
      <c r="G69" s="33"/>
      <c r="H69" s="34"/>
      <c r="I69" s="33"/>
      <c r="J69" s="33"/>
      <c r="K69" s="33"/>
      <c r="L69" s="33"/>
      <c r="M69" s="33"/>
    </row>
    <row r="70" spans="1:13" ht="28.5" customHeight="1" x14ac:dyDescent="0.25">
      <c r="E70" s="33"/>
      <c r="F70" s="33"/>
      <c r="G70" s="33"/>
      <c r="H70" s="34"/>
      <c r="I70" s="33"/>
      <c r="J70" s="33"/>
      <c r="K70" s="33"/>
      <c r="L70" s="33"/>
      <c r="M70" s="33"/>
    </row>
    <row r="71" spans="1:13" ht="30.75" customHeight="1" x14ac:dyDescent="0.25">
      <c r="E71" s="33"/>
      <c r="F71" s="33"/>
      <c r="G71" s="33"/>
      <c r="H71" s="34"/>
      <c r="I71" s="33"/>
      <c r="J71" s="33"/>
      <c r="K71" s="33"/>
      <c r="L71" s="33"/>
      <c r="M71" s="33"/>
    </row>
    <row r="72" spans="1:13" ht="27.75" customHeight="1" x14ac:dyDescent="0.25">
      <c r="E72" s="33"/>
      <c r="F72" s="33"/>
      <c r="G72" s="33"/>
      <c r="H72" s="34"/>
      <c r="I72" s="33"/>
      <c r="J72" s="33"/>
      <c r="K72" s="33"/>
      <c r="L72" s="33"/>
      <c r="M72" s="33"/>
    </row>
    <row r="73" spans="1:13" ht="21" customHeight="1" x14ac:dyDescent="0.25">
      <c r="E73" s="33"/>
      <c r="F73" s="33"/>
      <c r="G73" s="33"/>
      <c r="H73" s="34"/>
      <c r="I73" s="33"/>
      <c r="J73" s="33"/>
      <c r="K73" s="33"/>
      <c r="L73" s="33"/>
      <c r="M73" s="33"/>
    </row>
    <row r="74" spans="1:13" ht="29.25" customHeight="1" x14ac:dyDescent="0.25"/>
  </sheetData>
  <mergeCells count="104">
    <mergeCell ref="L21:L22"/>
    <mergeCell ref="J21:J22"/>
    <mergeCell ref="E21:E22"/>
    <mergeCell ref="F21:F22"/>
    <mergeCell ref="I21:I22"/>
    <mergeCell ref="E28:E29"/>
    <mergeCell ref="E23:E27"/>
    <mergeCell ref="F28:F29"/>
    <mergeCell ref="I28:I29"/>
    <mergeCell ref="A20:D20"/>
    <mergeCell ref="A21:A22"/>
    <mergeCell ref="B21:B22"/>
    <mergeCell ref="C21:C22"/>
    <mergeCell ref="D21:D22"/>
    <mergeCell ref="L38:L39"/>
    <mergeCell ref="M21:M22"/>
    <mergeCell ref="E1:M1"/>
    <mergeCell ref="A5:A6"/>
    <mergeCell ref="B5:B6"/>
    <mergeCell ref="C5:C6"/>
    <mergeCell ref="D5:D6"/>
    <mergeCell ref="E5:M5"/>
    <mergeCell ref="A3:M3"/>
    <mergeCell ref="A8:D8"/>
    <mergeCell ref="A9:D9"/>
    <mergeCell ref="B4:M4"/>
    <mergeCell ref="K2:M2"/>
    <mergeCell ref="G21:G22"/>
    <mergeCell ref="K21:K22"/>
    <mergeCell ref="H21:H22"/>
    <mergeCell ref="A12:A19"/>
    <mergeCell ref="B12:B19"/>
    <mergeCell ref="C12:C19"/>
    <mergeCell ref="D12:D19"/>
    <mergeCell ref="E12:L19"/>
    <mergeCell ref="E30:L31"/>
    <mergeCell ref="E32:L33"/>
    <mergeCell ref="E34:L34"/>
    <mergeCell ref="J38:J39"/>
    <mergeCell ref="J42:J43"/>
    <mergeCell ref="D30:D31"/>
    <mergeCell ref="C38:C39"/>
    <mergeCell ref="D38:D39"/>
    <mergeCell ref="E38:E39"/>
    <mergeCell ref="A42:A43"/>
    <mergeCell ref="B42:B43"/>
    <mergeCell ref="C42:C43"/>
    <mergeCell ref="D42:D43"/>
    <mergeCell ref="E42:E43"/>
    <mergeCell ref="E35:L35"/>
    <mergeCell ref="A28:A29"/>
    <mergeCell ref="B28:B29"/>
    <mergeCell ref="C28:C29"/>
    <mergeCell ref="D28:D29"/>
    <mergeCell ref="A23:A27"/>
    <mergeCell ref="B23:B27"/>
    <mergeCell ref="C23:C27"/>
    <mergeCell ref="D23:D27"/>
    <mergeCell ref="M28:M29"/>
    <mergeCell ref="G28:G29"/>
    <mergeCell ref="H28:H29"/>
    <mergeCell ref="F23:F27"/>
    <mergeCell ref="I23:I27"/>
    <mergeCell ref="M23:M27"/>
    <mergeCell ref="K23:K27"/>
    <mergeCell ref="L23:L27"/>
    <mergeCell ref="K28:K29"/>
    <mergeCell ref="L28:L29"/>
    <mergeCell ref="J28:J29"/>
    <mergeCell ref="A64:D64"/>
    <mergeCell ref="M32:M33"/>
    <mergeCell ref="M30:M31"/>
    <mergeCell ref="A44:D44"/>
    <mergeCell ref="A45:D45"/>
    <mergeCell ref="A47:D47"/>
    <mergeCell ref="A54:D54"/>
    <mergeCell ref="A60:D60"/>
    <mergeCell ref="F38:F39"/>
    <mergeCell ref="I38:I39"/>
    <mergeCell ref="M38:M39"/>
    <mergeCell ref="G38:G39"/>
    <mergeCell ref="K38:K39"/>
    <mergeCell ref="H38:H39"/>
    <mergeCell ref="A38:A39"/>
    <mergeCell ref="B38:B39"/>
    <mergeCell ref="A32:A33"/>
    <mergeCell ref="B32:B33"/>
    <mergeCell ref="C32:C33"/>
    <mergeCell ref="D32:D33"/>
    <mergeCell ref="A30:A31"/>
    <mergeCell ref="B30:B31"/>
    <mergeCell ref="C30:C31"/>
    <mergeCell ref="E37:L37"/>
    <mergeCell ref="N55:N57"/>
    <mergeCell ref="F42:F43"/>
    <mergeCell ref="I42:I43"/>
    <mergeCell ref="M42:M43"/>
    <mergeCell ref="G42:G43"/>
    <mergeCell ref="K42:K43"/>
    <mergeCell ref="H42:H43"/>
    <mergeCell ref="A62:L62"/>
    <mergeCell ref="A63:D63"/>
    <mergeCell ref="E50:L50"/>
    <mergeCell ref="L42:L43"/>
  </mergeCells>
  <pageMargins left="0" right="0" top="1.1811023622047245" bottom="0.15748031496062992" header="0.11811023622047245" footer="0.11811023622047245"/>
  <pageSetup paperSize="9" scale="64" orientation="landscape" r:id="rId1"/>
  <headerFooter>
    <oddFooter>&amp;R&amp;P</oddFooter>
  </headerFooter>
  <rowBreaks count="5" manualBreakCount="5">
    <brk id="19" max="10" man="1"/>
    <brk id="27" max="8" man="1"/>
    <brk id="36" max="8" man="1"/>
    <brk id="43" max="8" man="1"/>
    <brk id="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 на 2016-21 </vt:lpstr>
      <vt:lpstr>'План на 2016-21 '!Заголовки_для_печати</vt:lpstr>
      <vt:lpstr>'План на 2016-21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SnisarevskayaOV</dc:creator>
  <cp:lastModifiedBy>Зайцев Кирилл Александрович</cp:lastModifiedBy>
  <cp:lastPrinted>2020-03-30T09:35:30Z</cp:lastPrinted>
  <dcterms:created xsi:type="dcterms:W3CDTF">2017-06-22T03:05:49Z</dcterms:created>
  <dcterms:modified xsi:type="dcterms:W3CDTF">2020-04-07T01:22:30Z</dcterms:modified>
</cp:coreProperties>
</file>