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" windowWidth="22980" windowHeight="9552"/>
  </bookViews>
  <sheets>
    <sheet name="Изм по разделам (прилож2)" sheetId="1" r:id="rId1"/>
    <sheet name="Изм по МП (прилож3)" sheetId="2" r:id="rId2"/>
    <sheet name="Лист3" sheetId="3" r:id="rId3"/>
  </sheets>
  <definedNames>
    <definedName name="_xlnm.Print_Titles" localSheetId="1">'Изм по МП (прилож3)'!$4:$6</definedName>
  </definedNames>
  <calcPr calcId="145621"/>
</workbook>
</file>

<file path=xl/calcChain.xml><?xml version="1.0" encoding="utf-8"?>
<calcChain xmlns="http://schemas.openxmlformats.org/spreadsheetml/2006/main">
  <c r="D11" i="1" l="1"/>
  <c r="C25" i="2"/>
  <c r="D25" i="2"/>
  <c r="C11" i="2"/>
  <c r="D7" i="2"/>
  <c r="L19" i="1" l="1"/>
  <c r="H19" i="1"/>
  <c r="D19" i="1"/>
  <c r="I13" i="2" l="1"/>
  <c r="N13" i="2"/>
  <c r="M13" i="2"/>
  <c r="J13" i="2"/>
  <c r="F13" i="2"/>
  <c r="E13" i="2"/>
  <c r="C7" i="2" l="1"/>
  <c r="G7" i="2"/>
  <c r="G25" i="2" s="1"/>
  <c r="H7" i="2"/>
  <c r="H25" i="2" s="1"/>
  <c r="K7" i="2"/>
  <c r="K25" i="2" s="1"/>
  <c r="L7" i="2"/>
  <c r="E8" i="2"/>
  <c r="F8" i="2"/>
  <c r="I8" i="2"/>
  <c r="J8" i="2"/>
  <c r="M8" i="2"/>
  <c r="N8" i="2"/>
  <c r="E9" i="2"/>
  <c r="F9" i="2"/>
  <c r="I9" i="2"/>
  <c r="J9" i="2"/>
  <c r="M9" i="2"/>
  <c r="N9" i="2"/>
  <c r="E10" i="2"/>
  <c r="F10" i="2"/>
  <c r="I10" i="2"/>
  <c r="J10" i="2"/>
  <c r="M10" i="2"/>
  <c r="N10" i="2"/>
  <c r="E11" i="2"/>
  <c r="F11" i="2"/>
  <c r="I11" i="2"/>
  <c r="J11" i="2"/>
  <c r="M11" i="2"/>
  <c r="N11" i="2"/>
  <c r="E12" i="2"/>
  <c r="F12" i="2"/>
  <c r="I12" i="2"/>
  <c r="J12" i="2"/>
  <c r="M12" i="2"/>
  <c r="N12" i="2"/>
  <c r="E14" i="2"/>
  <c r="F14" i="2"/>
  <c r="I14" i="2"/>
  <c r="J14" i="2"/>
  <c r="M14" i="2"/>
  <c r="N14" i="2"/>
  <c r="E15" i="2"/>
  <c r="F15" i="2"/>
  <c r="I15" i="2"/>
  <c r="J15" i="2"/>
  <c r="M15" i="2"/>
  <c r="N15" i="2"/>
  <c r="E16" i="2"/>
  <c r="F16" i="2"/>
  <c r="I16" i="2"/>
  <c r="J16" i="2"/>
  <c r="M16" i="2"/>
  <c r="N16" i="2"/>
  <c r="E17" i="2"/>
  <c r="F17" i="2"/>
  <c r="I17" i="2"/>
  <c r="J17" i="2"/>
  <c r="M17" i="2"/>
  <c r="N17" i="2"/>
  <c r="M7" i="2" l="1"/>
  <c r="N7" i="2"/>
  <c r="L25" i="2"/>
  <c r="I7" i="2"/>
  <c r="J7" i="2"/>
  <c r="E7" i="2"/>
  <c r="F7" i="2"/>
  <c r="D26" i="2" l="1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J24" i="2"/>
  <c r="I24" i="2"/>
  <c r="J23" i="2"/>
  <c r="I23" i="2"/>
  <c r="J22" i="2"/>
  <c r="I22" i="2"/>
  <c r="J21" i="2"/>
  <c r="I21" i="2"/>
  <c r="J20" i="2"/>
  <c r="I20" i="2"/>
  <c r="J19" i="2"/>
  <c r="I19" i="2"/>
  <c r="J18" i="2"/>
  <c r="I18" i="2"/>
  <c r="H26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N8" i="1"/>
  <c r="M19" i="1"/>
  <c r="O18" i="1"/>
  <c r="N18" i="1"/>
  <c r="O17" i="1"/>
  <c r="N17" i="1"/>
  <c r="O16" i="1"/>
  <c r="N16" i="1"/>
  <c r="O15" i="1"/>
  <c r="N15" i="1"/>
  <c r="O14" i="1"/>
  <c r="N14" i="1"/>
  <c r="O13" i="1"/>
  <c r="N13" i="1"/>
  <c r="N12" i="1"/>
  <c r="O11" i="1"/>
  <c r="N11" i="1"/>
  <c r="O10" i="1"/>
  <c r="N10" i="1"/>
  <c r="O9" i="1"/>
  <c r="N9" i="1"/>
  <c r="O8" i="1"/>
  <c r="I19" i="1"/>
  <c r="K18" i="1"/>
  <c r="J18" i="1"/>
  <c r="K17" i="1"/>
  <c r="J17" i="1"/>
  <c r="K16" i="1"/>
  <c r="J16" i="1"/>
  <c r="K15" i="1"/>
  <c r="J15" i="1"/>
  <c r="K14" i="1"/>
  <c r="J14" i="1"/>
  <c r="K13" i="1"/>
  <c r="J13" i="1"/>
  <c r="J12" i="1"/>
  <c r="K11" i="1"/>
  <c r="J11" i="1"/>
  <c r="K10" i="1"/>
  <c r="J10" i="1"/>
  <c r="K9" i="1"/>
  <c r="J9" i="1"/>
  <c r="K8" i="1"/>
  <c r="J8" i="1"/>
  <c r="F9" i="1"/>
  <c r="F10" i="1"/>
  <c r="F11" i="1"/>
  <c r="F12" i="1"/>
  <c r="F13" i="1"/>
  <c r="F14" i="1"/>
  <c r="F15" i="1"/>
  <c r="F16" i="1"/>
  <c r="F17" i="1"/>
  <c r="F18" i="1"/>
  <c r="G9" i="1"/>
  <c r="G10" i="1"/>
  <c r="G11" i="1"/>
  <c r="G12" i="1"/>
  <c r="G13" i="1"/>
  <c r="G14" i="1"/>
  <c r="G15" i="1"/>
  <c r="G16" i="1"/>
  <c r="G17" i="1"/>
  <c r="G18" i="1"/>
  <c r="G8" i="1"/>
  <c r="E19" i="1"/>
  <c r="F8" i="1"/>
  <c r="L26" i="2" l="1"/>
  <c r="N19" i="1"/>
  <c r="O19" i="1"/>
  <c r="K19" i="1"/>
  <c r="J19" i="1"/>
  <c r="G19" i="1"/>
  <c r="F19" i="1"/>
</calcChain>
</file>

<file path=xl/sharedStrings.xml><?xml version="1.0" encoding="utf-8"?>
<sst xmlns="http://schemas.openxmlformats.org/spreadsheetml/2006/main" count="80" uniqueCount="54">
  <si>
    <t>Наименование</t>
  </si>
  <si>
    <t>раздела</t>
  </si>
  <si>
    <t>Рз</t>
  </si>
  <si>
    <t>%</t>
  </si>
  <si>
    <t>роста снижения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</si>
  <si>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</si>
  <si>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</si>
  <si>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</si>
  <si>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</si>
  <si>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</si>
  <si>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</si>
  <si>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</si>
  <si>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</si>
  <si>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</si>
  <si>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</si>
  <si>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</si>
  <si>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ИТОГО</t>
  </si>
  <si>
    <t>Утвержденный
бюджет</t>
  </si>
  <si>
    <t>2023 год</t>
  </si>
  <si>
    <t>2024 год</t>
  </si>
  <si>
    <t>Откло-
нение</t>
  </si>
  <si>
    <t>01</t>
  </si>
  <si>
    <t>03</t>
  </si>
  <si>
    <t>04</t>
  </si>
  <si>
    <t>05</t>
  </si>
  <si>
    <t>06</t>
  </si>
  <si>
    <t>07</t>
  </si>
  <si>
    <t>08</t>
  </si>
  <si>
    <t>10</t>
  </si>
  <si>
    <t>-</t>
  </si>
  <si>
    <t>Наименование показателя</t>
  </si>
  <si>
    <t>% роста/</t>
  </si>
  <si>
    <t>снижения</t>
  </si>
  <si>
    <t>Муниципальная программа "Управление муниципальными финансами и обслуживание муниципального долга"</t>
  </si>
  <si>
    <t>Муниципальная программа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характера"</t>
  </si>
  <si>
    <t>Муниципальная программа "Развитие муниципального управления и муниципальной службы в муниципальном образовании город Саяногорск"</t>
  </si>
  <si>
    <t>Муниципальная программа "Развитие жилищно-коммунального хозяйства и транспортной системы муниципального образования город Саяногорск"</t>
  </si>
  <si>
    <t>Муниципальная программа "Обеспечение общественного порядка, противодействие преступности и повышение безопасности дорожного движения в муниципальном образовании город Саяногорск"</t>
  </si>
  <si>
    <t>Муниципальная программа "Управление муниципальным имуществом и земельными ресурсами"</t>
  </si>
  <si>
    <t>Муниципальная программа "Улучшение экологического состояния муниципального образования город Саяногорск"</t>
  </si>
  <si>
    <t>Муниципальная программа "Социальная поддержка и содействие занятости в муниципальном образовании город Саяногорск"</t>
  </si>
  <si>
    <t>Муниципальная программа "Развитие образования в муниципальном образовании г.Саяногорск"</t>
  </si>
  <si>
    <t>Муниципальная программа "Развитие культуры и СМИ в муниципальном образовании г.Саяногорск"</t>
  </si>
  <si>
    <t>Муниципальная программа "Обеспечение жильем молодых семей"</t>
  </si>
  <si>
    <t xml:space="preserve">Муниципальная программа "Развитие физической культуры, спорта, туризма и молодежной политики в муниципальном образовании город Саяногорск" </t>
  </si>
  <si>
    <t>Муниципальная программа "Формирование комфортной городской среды на территории муниципального образования город Саяногорск"</t>
  </si>
  <si>
    <t>Муниципальная программа "Переселение граждан из аварийного жилищного фонда на территории муниципального образования город Саяногорск"</t>
  </si>
  <si>
    <t>Муниципальная программа "Развитие информационного общества муниципального образования город Саяногорск"</t>
  </si>
  <si>
    <t>Муниципальная программа "Развитие сельских территорий муниципального образования город Саяногорск"</t>
  </si>
  <si>
    <t>2025 год</t>
  </si>
  <si>
    <t>Муниципальная программа «Энергосбережение и повышение энергоэффективности в муниципальном образовании город Саяногорск»</t>
  </si>
  <si>
    <t>Проект 
решения
сентябрь</t>
  </si>
  <si>
    <r>
      <t xml:space="preserve">Информация об изменении объемов бюджетных ассигнований в разрезе муниципальных программ
</t>
    </r>
    <r>
      <rPr>
        <sz val="14"/>
        <color theme="1"/>
        <rFont val="Times New Roman"/>
        <family val="1"/>
        <charset val="204"/>
      </rPr>
      <t>Доля муниципальных программ в общем объеме распределенных расходов по результатам корректировки в 2023 - 2025 годах осталась без изменений</t>
    </r>
  </si>
  <si>
    <t>Проект 
решения
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</si>
</sst>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\ _₽_-;\-* #,##0.0\ _₽_-;_-* &quot;-&quot;??\ _₽_-;_-@_-"/>
    <numFmt numFmtId="165" formatCode="_-* #,##0.0\ _₽_-;\-* #,##0.0\ _₽_-;_-* &quot;-&quot;?\ _₽_-;_-@_-"/>
    <numFmt numFmtId="166" formatCode="#,##0.0_ ;\-#,##0.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165" fontId="0" fillId="0" borderId="0" xfId="0" applyNumberFormat="1"/>
    <xf numFmtId="164" fontId="3" fillId="2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right" vertical="center"/>
    </xf>
    <xf numFmtId="43" fontId="6" fillId="0" borderId="1" xfId="1" applyNumberFormat="1" applyFont="1" applyBorder="1" applyAlignment="1">
      <alignment horizontal="center" vertical="center"/>
    </xf>
    <xf numFmtId="43" fontId="7" fillId="0" borderId="1" xfId="1" applyNumberFormat="1" applyFont="1" applyBorder="1" applyAlignment="1">
      <alignment horizontal="right" vertic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43" fontId="3" fillId="2" borderId="1" xfId="1" applyNumberFormat="1" applyFont="1" applyFill="1" applyBorder="1" applyAlignment="1">
      <alignment horizontal="right" vertical="center"/>
    </xf>
    <xf numFmtId="43" fontId="3" fillId="2" borderId="1" xfId="1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right" vertical="top" wrapText="1"/>
    </xf>
    <xf numFmtId="43" fontId="3" fillId="0" borderId="1" xfId="1" applyNumberFormat="1" applyFont="1" applyBorder="1" applyAlignment="1">
      <alignment horizontal="center" vertical="center" wrapText="1"/>
    </xf>
    <xf numFmtId="43" fontId="2" fillId="0" borderId="1" xfId="1" applyNumberFormat="1" applyFont="1" applyBorder="1" applyAlignment="1">
      <alignment horizontal="center" vertical="center" wrapText="1"/>
    </xf>
    <xf numFmtId="43" fontId="6" fillId="0" borderId="1" xfId="1" applyNumberFormat="1" applyFont="1" applyBorder="1" applyAlignment="1">
      <alignment horizontal="right" vertical="center"/>
    </xf>
    <xf numFmtId="166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O23"/>
  <sheetViews>
    <sheetView tabSelected="1" workbookViewId="0">
      <selection activeCell="I9" sqref="I9:I15"/>
    </sheetView>
  </sheetViews>
  <sheetFormatPr defaultRowHeight="14.4" x14ac:dyDescent="0.3"/>
  <cols>
    <col min="2" max="2" width="31" customWidth="1"/>
    <col min="3" max="3" width="3" bestFit="1" customWidth="1"/>
    <col min="4" max="5" width="16.6640625" bestFit="1" customWidth="1"/>
    <col min="6" max="6" width="15.21875" bestFit="1" customWidth="1"/>
    <col min="7" max="7" width="9.6640625" bestFit="1" customWidth="1"/>
    <col min="8" max="9" width="16.6640625" bestFit="1" customWidth="1"/>
    <col min="10" max="10" width="16.88671875" bestFit="1" customWidth="1"/>
    <col min="11" max="11" width="8.44140625" customWidth="1"/>
    <col min="12" max="13" width="16.6640625" bestFit="1" customWidth="1"/>
    <col min="14" max="14" width="15.44140625" bestFit="1" customWidth="1"/>
    <col min="15" max="15" width="8.44140625" customWidth="1"/>
  </cols>
  <sheetData>
    <row r="5" spans="2:15" x14ac:dyDescent="0.3">
      <c r="B5" s="1" t="s">
        <v>0</v>
      </c>
      <c r="C5" s="33" t="s">
        <v>2</v>
      </c>
      <c r="D5" s="32" t="s">
        <v>18</v>
      </c>
      <c r="E5" s="32"/>
      <c r="F5" s="32"/>
      <c r="G5" s="32"/>
      <c r="H5" s="32" t="s">
        <v>19</v>
      </c>
      <c r="I5" s="32"/>
      <c r="J5" s="32"/>
      <c r="K5" s="32"/>
      <c r="L5" s="32" t="s">
        <v>49</v>
      </c>
      <c r="M5" s="32"/>
      <c r="N5" s="32"/>
      <c r="O5" s="32"/>
    </row>
    <row r="6" spans="2:15" ht="14.4" customHeight="1" x14ac:dyDescent="0.3">
      <c r="B6" s="1" t="s">
        <v>1</v>
      </c>
      <c r="C6" s="33"/>
      <c r="D6" s="33" t="s">
        <v>17</v>
      </c>
      <c r="E6" s="33" t="s">
        <v>51</v>
      </c>
      <c r="F6" s="33" t="s">
        <v>20</v>
      </c>
      <c r="G6" s="1" t="s">
        <v>3</v>
      </c>
      <c r="H6" s="33" t="s">
        <v>17</v>
      </c>
      <c r="I6" s="33" t="s">
        <v>51</v>
      </c>
      <c r="J6" s="33" t="s">
        <v>20</v>
      </c>
      <c r="K6" s="1" t="s">
        <v>3</v>
      </c>
      <c r="L6" s="33" t="s">
        <v>17</v>
      </c>
      <c r="M6" s="33" t="s">
        <v>51</v>
      </c>
      <c r="N6" s="33" t="s">
        <v>20</v>
      </c>
      <c r="O6" s="1" t="s">
        <v>3</v>
      </c>
    </row>
    <row r="7" spans="2:15" ht="26.4" x14ac:dyDescent="0.3">
      <c r="B7" s="2"/>
      <c r="C7" s="33"/>
      <c r="D7" s="33"/>
      <c r="E7" s="33"/>
      <c r="F7" s="33"/>
      <c r="G7" s="1" t="s">
        <v>4</v>
      </c>
      <c r="H7" s="33"/>
      <c r="I7" s="33"/>
      <c r="J7" s="33"/>
      <c r="K7" s="1" t="s">
        <v>4</v>
      </c>
      <c r="L7" s="33"/>
      <c r="M7" s="33"/>
      <c r="N7" s="33"/>
      <c r="O7" s="1" t="s">
        <v>4</v>
      </c>
    </row>
    <row r="8" spans="2:15" x14ac:dyDescent="0.3">
      <c r="B8" s="3" t="s">
        <v>5</v>
      </c>
      <c r="C8" s="4" t="s">
        <v>21</v>
      </c>
      <c r="D8" s="27">
        <v>152214195.72999999</v>
      </c>
      <c r="E8" s="27">
        <v>152969233.12</v>
      </c>
      <c r="F8" s="29">
        <f>E8-D8</f>
        <v>755037.3900000155</v>
      </c>
      <c r="G8" s="5">
        <f>E8/D8*100</f>
        <v>100.49603611961351</v>
      </c>
      <c r="H8" s="29">
        <v>138456477.83000001</v>
      </c>
      <c r="I8" s="29">
        <v>138456477.83000001</v>
      </c>
      <c r="J8" s="29">
        <f>I8-H8</f>
        <v>0</v>
      </c>
      <c r="K8" s="5">
        <f>I8/H8*100</f>
        <v>100</v>
      </c>
      <c r="L8" s="29">
        <v>139483507.63999999</v>
      </c>
      <c r="M8" s="29">
        <v>139483507.63999999</v>
      </c>
      <c r="N8" s="29">
        <f>M8-L8</f>
        <v>0</v>
      </c>
      <c r="O8" s="5">
        <f>M8/L8*100</f>
        <v>100</v>
      </c>
    </row>
    <row r="9" spans="2:15" ht="26.4" x14ac:dyDescent="0.3">
      <c r="B9" s="6" t="s">
        <v>6</v>
      </c>
      <c r="C9" s="4" t="s">
        <v>22</v>
      </c>
      <c r="D9" s="27">
        <v>14906271.65</v>
      </c>
      <c r="E9" s="27">
        <v>14210251.15</v>
      </c>
      <c r="F9" s="29">
        <f t="shared" ref="F9:F18" si="0">E9-D9</f>
        <v>-696020.5</v>
      </c>
      <c r="G9" s="5">
        <f t="shared" ref="G9:G18" si="1">E9/D9*100</f>
        <v>95.330686865618745</v>
      </c>
      <c r="H9" s="29">
        <v>13761439.68</v>
      </c>
      <c r="I9" s="29">
        <v>13761439.68</v>
      </c>
      <c r="J9" s="29">
        <f t="shared" ref="J9:J18" si="2">I9-H9</f>
        <v>0</v>
      </c>
      <c r="K9" s="5">
        <f t="shared" ref="K9:K18" si="3">I9/H9*100</f>
        <v>100</v>
      </c>
      <c r="L9" s="29">
        <v>13227045.390000001</v>
      </c>
      <c r="M9" s="29">
        <v>13227045.390000001</v>
      </c>
      <c r="N9" s="29">
        <f t="shared" ref="N9:N18" si="4">M9-L9</f>
        <v>0</v>
      </c>
      <c r="O9" s="5">
        <f t="shared" ref="O9:O18" si="5">M9/L9*100</f>
        <v>100</v>
      </c>
    </row>
    <row r="10" spans="2:15" x14ac:dyDescent="0.3">
      <c r="B10" s="3" t="s">
        <v>7</v>
      </c>
      <c r="C10" s="4" t="s">
        <v>23</v>
      </c>
      <c r="D10" s="27">
        <v>92491275.670000002</v>
      </c>
      <c r="E10" s="27">
        <v>94563123.030000001</v>
      </c>
      <c r="F10" s="29">
        <f t="shared" si="0"/>
        <v>2071847.3599999994</v>
      </c>
      <c r="G10" s="5">
        <f t="shared" si="1"/>
        <v>102.24004625840837</v>
      </c>
      <c r="H10" s="29">
        <v>96459664.239999995</v>
      </c>
      <c r="I10" s="29">
        <v>84695588.650000006</v>
      </c>
      <c r="J10" s="29">
        <f t="shared" si="2"/>
        <v>-11764075.589999989</v>
      </c>
      <c r="K10" s="5">
        <f t="shared" si="3"/>
        <v>87.804150384838636</v>
      </c>
      <c r="L10" s="29">
        <v>113414732.15000001</v>
      </c>
      <c r="M10" s="29">
        <v>113414732.15000001</v>
      </c>
      <c r="N10" s="29">
        <f t="shared" si="4"/>
        <v>0</v>
      </c>
      <c r="O10" s="5">
        <f t="shared" si="5"/>
        <v>100</v>
      </c>
    </row>
    <row r="11" spans="2:15" x14ac:dyDescent="0.3">
      <c r="B11" s="3" t="s">
        <v>8</v>
      </c>
      <c r="C11" s="4" t="s">
        <v>24</v>
      </c>
      <c r="D11" s="27">
        <f>233640931.62-485874.83</f>
        <v>233155056.78999999</v>
      </c>
      <c r="E11" s="27">
        <v>231808538.25</v>
      </c>
      <c r="F11" s="29">
        <f t="shared" si="0"/>
        <v>-1346518.5399999917</v>
      </c>
      <c r="G11" s="5">
        <f t="shared" si="1"/>
        <v>99.422479375511557</v>
      </c>
      <c r="H11" s="29">
        <v>163505741.03</v>
      </c>
      <c r="I11" s="29">
        <v>175269816.62</v>
      </c>
      <c r="J11" s="29">
        <f t="shared" si="2"/>
        <v>11764075.590000004</v>
      </c>
      <c r="K11" s="5">
        <f t="shared" si="3"/>
        <v>107.19490062911096</v>
      </c>
      <c r="L11" s="29">
        <v>141667985.84999999</v>
      </c>
      <c r="M11" s="29">
        <v>141667985.84999999</v>
      </c>
      <c r="N11" s="29">
        <f t="shared" si="4"/>
        <v>0</v>
      </c>
      <c r="O11" s="5">
        <f t="shared" si="5"/>
        <v>100</v>
      </c>
    </row>
    <row r="12" spans="2:15" x14ac:dyDescent="0.3">
      <c r="B12" s="3" t="s">
        <v>9</v>
      </c>
      <c r="C12" s="4" t="s">
        <v>25</v>
      </c>
      <c r="D12" s="27">
        <v>26500</v>
      </c>
      <c r="E12" s="27">
        <v>26500</v>
      </c>
      <c r="F12" s="29">
        <f t="shared" si="0"/>
        <v>0</v>
      </c>
      <c r="G12" s="5">
        <f t="shared" si="1"/>
        <v>100</v>
      </c>
      <c r="H12" s="29"/>
      <c r="I12" s="29"/>
      <c r="J12" s="29">
        <f t="shared" si="2"/>
        <v>0</v>
      </c>
      <c r="K12" s="5" t="s">
        <v>29</v>
      </c>
      <c r="L12" s="29"/>
      <c r="M12" s="29"/>
      <c r="N12" s="29">
        <f t="shared" si="4"/>
        <v>0</v>
      </c>
      <c r="O12" s="5" t="s">
        <v>29</v>
      </c>
    </row>
    <row r="13" spans="2:15" x14ac:dyDescent="0.3">
      <c r="B13" s="3" t="s">
        <v>10</v>
      </c>
      <c r="C13" s="4" t="s">
        <v>26</v>
      </c>
      <c r="D13" s="27">
        <v>1609017430.9100001</v>
      </c>
      <c r="E13" s="27">
        <v>1623410407.6500001</v>
      </c>
      <c r="F13" s="29">
        <f t="shared" si="0"/>
        <v>14392976.74000001</v>
      </c>
      <c r="G13" s="5">
        <f t="shared" si="1"/>
        <v>100.89451962815966</v>
      </c>
      <c r="H13" s="29">
        <v>1444573103.1800001</v>
      </c>
      <c r="I13" s="29">
        <v>1444573103.1800001</v>
      </c>
      <c r="J13" s="29">
        <f t="shared" si="2"/>
        <v>0</v>
      </c>
      <c r="K13" s="5">
        <f t="shared" si="3"/>
        <v>100</v>
      </c>
      <c r="L13" s="29">
        <v>1560827108.21</v>
      </c>
      <c r="M13" s="29">
        <v>1560827108.21</v>
      </c>
      <c r="N13" s="29">
        <f t="shared" si="4"/>
        <v>0</v>
      </c>
      <c r="O13" s="5">
        <f t="shared" si="5"/>
        <v>100</v>
      </c>
    </row>
    <row r="14" spans="2:15" x14ac:dyDescent="0.3">
      <c r="B14" s="3" t="s">
        <v>11</v>
      </c>
      <c r="C14" s="4" t="s">
        <v>27</v>
      </c>
      <c r="D14" s="27">
        <v>117913654.91</v>
      </c>
      <c r="E14" s="27">
        <v>123120444.37</v>
      </c>
      <c r="F14" s="29">
        <f t="shared" si="0"/>
        <v>5206789.4600000083</v>
      </c>
      <c r="G14" s="5">
        <f t="shared" si="1"/>
        <v>104.41576462367669</v>
      </c>
      <c r="H14" s="29">
        <v>97987581</v>
      </c>
      <c r="I14" s="29">
        <v>97987581</v>
      </c>
      <c r="J14" s="29">
        <f t="shared" si="2"/>
        <v>0</v>
      </c>
      <c r="K14" s="5">
        <f t="shared" si="3"/>
        <v>100</v>
      </c>
      <c r="L14" s="29">
        <v>106371419</v>
      </c>
      <c r="M14" s="29">
        <v>106371419</v>
      </c>
      <c r="N14" s="29">
        <f t="shared" si="4"/>
        <v>0</v>
      </c>
      <c r="O14" s="5">
        <f t="shared" si="5"/>
        <v>100</v>
      </c>
    </row>
    <row r="15" spans="2:15" x14ac:dyDescent="0.3">
      <c r="B15" s="3" t="s">
        <v>12</v>
      </c>
      <c r="C15" s="4" t="s">
        <v>28</v>
      </c>
      <c r="D15" s="27">
        <v>64442212.899999999</v>
      </c>
      <c r="E15" s="27">
        <v>62236554.899999999</v>
      </c>
      <c r="F15" s="29">
        <f t="shared" si="0"/>
        <v>-2205658</v>
      </c>
      <c r="G15" s="5">
        <f t="shared" si="1"/>
        <v>96.57730872243215</v>
      </c>
      <c r="H15" s="29">
        <v>99165005.840000004</v>
      </c>
      <c r="I15" s="29">
        <v>99165005.840000004</v>
      </c>
      <c r="J15" s="29">
        <f t="shared" si="2"/>
        <v>0</v>
      </c>
      <c r="K15" s="5">
        <f t="shared" si="3"/>
        <v>100</v>
      </c>
      <c r="L15" s="29">
        <v>100879229.54000001</v>
      </c>
      <c r="M15" s="29">
        <v>100879229.54000001</v>
      </c>
      <c r="N15" s="29">
        <f t="shared" si="4"/>
        <v>0</v>
      </c>
      <c r="O15" s="5">
        <f t="shared" si="5"/>
        <v>100</v>
      </c>
    </row>
    <row r="16" spans="2:15" x14ac:dyDescent="0.3">
      <c r="B16" s="3" t="s">
        <v>13</v>
      </c>
      <c r="C16" s="4">
        <v>11</v>
      </c>
      <c r="D16" s="27">
        <v>52500709.649999999</v>
      </c>
      <c r="E16" s="27">
        <v>52226090.969999999</v>
      </c>
      <c r="F16" s="29">
        <f t="shared" si="0"/>
        <v>-274618.6799999997</v>
      </c>
      <c r="G16" s="5">
        <f t="shared" si="1"/>
        <v>99.476923870494772</v>
      </c>
      <c r="H16" s="29">
        <v>38660528.299999997</v>
      </c>
      <c r="I16" s="29">
        <v>38660528.299999997</v>
      </c>
      <c r="J16" s="29">
        <f t="shared" si="2"/>
        <v>0</v>
      </c>
      <c r="K16" s="5">
        <f t="shared" si="3"/>
        <v>100</v>
      </c>
      <c r="L16" s="29">
        <v>27907840.120000001</v>
      </c>
      <c r="M16" s="29">
        <v>27907840.120000001</v>
      </c>
      <c r="N16" s="29">
        <f t="shared" si="4"/>
        <v>0</v>
      </c>
      <c r="O16" s="5">
        <f t="shared" si="5"/>
        <v>100</v>
      </c>
    </row>
    <row r="17" spans="2:15" x14ac:dyDescent="0.3">
      <c r="B17" s="6" t="s">
        <v>14</v>
      </c>
      <c r="C17" s="4">
        <v>12</v>
      </c>
      <c r="D17" s="27">
        <v>15133846.939999999</v>
      </c>
      <c r="E17" s="27">
        <v>15555872.060000001</v>
      </c>
      <c r="F17" s="29">
        <f t="shared" si="0"/>
        <v>422025.12000000104</v>
      </c>
      <c r="G17" s="5">
        <f t="shared" si="1"/>
        <v>102.78861760445426</v>
      </c>
      <c r="H17" s="29">
        <v>13248390</v>
      </c>
      <c r="I17" s="29">
        <v>13248390</v>
      </c>
      <c r="J17" s="29">
        <f t="shared" si="2"/>
        <v>0</v>
      </c>
      <c r="K17" s="5">
        <f t="shared" si="3"/>
        <v>100</v>
      </c>
      <c r="L17" s="29">
        <v>13308380</v>
      </c>
      <c r="M17" s="29">
        <v>13308380</v>
      </c>
      <c r="N17" s="29">
        <f t="shared" si="4"/>
        <v>0</v>
      </c>
      <c r="O17" s="5">
        <f t="shared" si="5"/>
        <v>100</v>
      </c>
    </row>
    <row r="18" spans="2:15" ht="26.4" x14ac:dyDescent="0.3">
      <c r="B18" s="6" t="s">
        <v>15</v>
      </c>
      <c r="C18" s="4">
        <v>13</v>
      </c>
      <c r="D18" s="27">
        <v>100000</v>
      </c>
      <c r="E18" s="27">
        <v>100000</v>
      </c>
      <c r="F18" s="29">
        <f t="shared" si="0"/>
        <v>0</v>
      </c>
      <c r="G18" s="5">
        <f t="shared" si="1"/>
        <v>100</v>
      </c>
      <c r="H18" s="29">
        <v>100000</v>
      </c>
      <c r="I18" s="29">
        <v>100000</v>
      </c>
      <c r="J18" s="29">
        <f t="shared" si="2"/>
        <v>0</v>
      </c>
      <c r="K18" s="5">
        <f t="shared" si="3"/>
        <v>100</v>
      </c>
      <c r="L18" s="29">
        <v>96712.33</v>
      </c>
      <c r="M18" s="29">
        <v>96712.33</v>
      </c>
      <c r="N18" s="29">
        <f t="shared" si="4"/>
        <v>0</v>
      </c>
      <c r="O18" s="5">
        <f t="shared" si="5"/>
        <v>100</v>
      </c>
    </row>
    <row r="19" spans="2:15" x14ac:dyDescent="0.3">
      <c r="B19" s="7" t="s">
        <v>16</v>
      </c>
      <c r="C19" s="8"/>
      <c r="D19" s="10">
        <f t="shared" ref="D19" si="6">SUM(D8:D18)</f>
        <v>2351901155.1500001</v>
      </c>
      <c r="E19" s="10">
        <f t="shared" ref="E19:F19" si="7">SUM(E8:E18)</f>
        <v>2370227015.5</v>
      </c>
      <c r="F19" s="28">
        <f t="shared" si="7"/>
        <v>18325860.350000042</v>
      </c>
      <c r="G19" s="9">
        <f>E19/D19*100</f>
        <v>100.77919347545161</v>
      </c>
      <c r="H19" s="28">
        <f t="shared" ref="H19:I19" si="8">SUM(H8:H18)</f>
        <v>2105917931.0999999</v>
      </c>
      <c r="I19" s="28">
        <f t="shared" si="8"/>
        <v>2105917931.0999999</v>
      </c>
      <c r="J19" s="28">
        <f t="shared" ref="J19" si="9">SUM(J8:J18)</f>
        <v>1.4901161193847656E-8</v>
      </c>
      <c r="K19" s="9">
        <f>I19/H19*100</f>
        <v>100</v>
      </c>
      <c r="L19" s="28">
        <f t="shared" ref="L19:M19" si="10">SUM(L8:L18)</f>
        <v>2217183960.23</v>
      </c>
      <c r="M19" s="28">
        <f t="shared" si="10"/>
        <v>2217183960.23</v>
      </c>
      <c r="N19" s="28">
        <f t="shared" ref="N19" si="11">SUM(N8:N18)</f>
        <v>0</v>
      </c>
      <c r="O19" s="9">
        <f>M19/L19*100</f>
        <v>100</v>
      </c>
    </row>
    <row r="23" spans="2:15" x14ac:dyDescent="0.3">
      <c r="E23" s="23"/>
    </row>
  </sheetData>
  <mergeCells count="13">
    <mergeCell ref="L5:O5"/>
    <mergeCell ref="L6:L7"/>
    <mergeCell ref="M6:M7"/>
    <mergeCell ref="N6:N7"/>
    <mergeCell ref="C5:C7"/>
    <mergeCell ref="D5:G5"/>
    <mergeCell ref="D6:D7"/>
    <mergeCell ref="E6:E7"/>
    <mergeCell ref="F6:F7"/>
    <mergeCell ref="H5:K5"/>
    <mergeCell ref="H6:H7"/>
    <mergeCell ref="I6:I7"/>
    <mergeCell ref="J6:J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1"/>
  <sheetViews>
    <sheetView topLeftCell="A22" zoomScale="110" zoomScaleNormal="110" workbookViewId="0">
      <selection activeCell="D31" sqref="D31"/>
    </sheetView>
  </sheetViews>
  <sheetFormatPr defaultRowHeight="14.4" x14ac:dyDescent="0.3"/>
  <cols>
    <col min="2" max="2" width="34" customWidth="1"/>
    <col min="3" max="4" width="17.77734375" bestFit="1" customWidth="1"/>
    <col min="5" max="5" width="15.21875" style="18" bestFit="1" customWidth="1"/>
    <col min="6" max="6" width="8.5546875" hidden="1" customWidth="1"/>
    <col min="7" max="7" width="17.77734375" bestFit="1" customWidth="1"/>
    <col min="8" max="8" width="17.88671875" customWidth="1"/>
    <col min="9" max="9" width="17.77734375" customWidth="1"/>
    <col min="10" max="10" width="8.88671875" customWidth="1"/>
    <col min="11" max="11" width="18.77734375" bestFit="1" customWidth="1"/>
    <col min="12" max="13" width="17.77734375" bestFit="1" customWidth="1"/>
    <col min="14" max="14" width="0" hidden="1" customWidth="1"/>
  </cols>
  <sheetData>
    <row r="1" spans="2:14" ht="17.399999999999999" customHeight="1" x14ac:dyDescent="0.3">
      <c r="B1" s="34" t="s">
        <v>52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2:14" ht="15.6" customHeight="1" x14ac:dyDescent="0.3"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2:14" ht="37.200000000000003" customHeight="1" x14ac:dyDescent="0.3"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2:14" x14ac:dyDescent="0.3">
      <c r="B4" s="41" t="s">
        <v>30</v>
      </c>
      <c r="C4" s="36" t="s">
        <v>18</v>
      </c>
      <c r="D4" s="37"/>
      <c r="E4" s="37"/>
      <c r="F4" s="38"/>
      <c r="G4" s="36" t="s">
        <v>19</v>
      </c>
      <c r="H4" s="37"/>
      <c r="I4" s="37"/>
      <c r="J4" s="38"/>
      <c r="K4" s="36" t="s">
        <v>49</v>
      </c>
      <c r="L4" s="37"/>
      <c r="M4" s="37"/>
      <c r="N4" s="38"/>
    </row>
    <row r="5" spans="2:14" ht="23.4" customHeight="1" x14ac:dyDescent="0.3">
      <c r="B5" s="42"/>
      <c r="C5" s="39" t="s">
        <v>17</v>
      </c>
      <c r="D5" s="39" t="s">
        <v>53</v>
      </c>
      <c r="E5" s="39" t="s">
        <v>20</v>
      </c>
      <c r="F5" s="19" t="s">
        <v>31</v>
      </c>
      <c r="G5" s="39" t="s">
        <v>17</v>
      </c>
      <c r="H5" s="39" t="s">
        <v>53</v>
      </c>
      <c r="I5" s="39" t="s">
        <v>20</v>
      </c>
      <c r="J5" s="19" t="s">
        <v>31</v>
      </c>
      <c r="K5" s="39" t="s">
        <v>17</v>
      </c>
      <c r="L5" s="39" t="s">
        <v>53</v>
      </c>
      <c r="M5" s="39" t="s">
        <v>20</v>
      </c>
      <c r="N5" s="19" t="s">
        <v>31</v>
      </c>
    </row>
    <row r="6" spans="2:14" x14ac:dyDescent="0.3">
      <c r="B6" s="43"/>
      <c r="C6" s="40"/>
      <c r="D6" s="40"/>
      <c r="E6" s="40"/>
      <c r="F6" s="19" t="s">
        <v>32</v>
      </c>
      <c r="G6" s="40"/>
      <c r="H6" s="40"/>
      <c r="I6" s="40"/>
      <c r="J6" s="19" t="s">
        <v>32</v>
      </c>
      <c r="K6" s="40"/>
      <c r="L6" s="40"/>
      <c r="M6" s="40"/>
      <c r="N6" s="19" t="s">
        <v>32</v>
      </c>
    </row>
    <row r="7" spans="2:14" x14ac:dyDescent="0.3">
      <c r="B7" s="14"/>
      <c r="C7" s="25">
        <f>SUM(C8:C24)</f>
        <v>2188384150.6199999</v>
      </c>
      <c r="D7" s="25">
        <f>SUM(D8:D24)</f>
        <v>2206335559.7300005</v>
      </c>
      <c r="E7" s="26">
        <f>D7-C7</f>
        <v>17951409.11000061</v>
      </c>
      <c r="F7" s="12">
        <f>D7/C7*100</f>
        <v>100.82030429186368</v>
      </c>
      <c r="G7" s="25">
        <f>SUM(G8:G24)</f>
        <v>1847915846.6800001</v>
      </c>
      <c r="H7" s="25">
        <f>SUM(H8:H24)</f>
        <v>1855188596.6800001</v>
      </c>
      <c r="I7" s="25">
        <f>H7-G7</f>
        <v>7272750</v>
      </c>
      <c r="J7" s="12">
        <f>H7/G7*100</f>
        <v>100.39356499989252</v>
      </c>
      <c r="K7" s="25">
        <f>SUM(K8:K24)</f>
        <v>1954641132.6599996</v>
      </c>
      <c r="L7" s="25">
        <f>SUM(L8:L24)</f>
        <v>1954641132.6599996</v>
      </c>
      <c r="M7" s="25">
        <f>L7-K7</f>
        <v>0</v>
      </c>
      <c r="N7" s="12">
        <f>L7/K7*100</f>
        <v>100</v>
      </c>
    </row>
    <row r="8" spans="2:14" ht="39.6" x14ac:dyDescent="0.3">
      <c r="B8" s="15" t="s">
        <v>33</v>
      </c>
      <c r="C8" s="20">
        <v>968488.66</v>
      </c>
      <c r="D8" s="20">
        <v>914042</v>
      </c>
      <c r="E8" s="21">
        <f>D8-C8</f>
        <v>-54446.660000000033</v>
      </c>
      <c r="F8" s="13">
        <f>D8/C8*100</f>
        <v>94.378183013521294</v>
      </c>
      <c r="G8" s="20">
        <v>1307107.73</v>
      </c>
      <c r="H8" s="20">
        <v>1307107.73</v>
      </c>
      <c r="I8" s="30">
        <f>H8-G8</f>
        <v>0</v>
      </c>
      <c r="J8" s="13">
        <f>H8/G8*100</f>
        <v>100</v>
      </c>
      <c r="K8" s="20"/>
      <c r="L8" s="20"/>
      <c r="M8" s="30">
        <f>L8-K8</f>
        <v>0</v>
      </c>
      <c r="N8" s="13" t="e">
        <f>L8/K8*100</f>
        <v>#DIV/0!</v>
      </c>
    </row>
    <row r="9" spans="2:14" ht="105.6" customHeight="1" x14ac:dyDescent="0.3">
      <c r="B9" s="6" t="s">
        <v>34</v>
      </c>
      <c r="C9" s="20">
        <v>11911579.300000001</v>
      </c>
      <c r="D9" s="20">
        <v>11852558.800000001</v>
      </c>
      <c r="E9" s="21">
        <f t="shared" ref="E9:E24" si="0">D9-C9</f>
        <v>-59020.5</v>
      </c>
      <c r="F9" s="13">
        <f t="shared" ref="F9:F24" si="1">D9/C9*100</f>
        <v>99.504511547012072</v>
      </c>
      <c r="G9" s="20">
        <v>10832709.48</v>
      </c>
      <c r="H9" s="20">
        <v>10832709.48</v>
      </c>
      <c r="I9" s="30">
        <f t="shared" ref="I9:I24" si="2">H9-G9</f>
        <v>0</v>
      </c>
      <c r="J9" s="13">
        <f t="shared" ref="J9:J24" si="3">H9/G9*100</f>
        <v>100</v>
      </c>
      <c r="K9" s="20">
        <v>10298315.189999999</v>
      </c>
      <c r="L9" s="20">
        <v>10298315.189999999</v>
      </c>
      <c r="M9" s="30">
        <f t="shared" ref="M9:M24" si="4">L9-K9</f>
        <v>0</v>
      </c>
      <c r="N9" s="13">
        <f t="shared" ref="N9:N24" si="5">L9/K9*100</f>
        <v>100</v>
      </c>
    </row>
    <row r="10" spans="2:14" ht="52.8" x14ac:dyDescent="0.3">
      <c r="B10" s="6" t="s">
        <v>35</v>
      </c>
      <c r="C10" s="20">
        <v>20674611.5</v>
      </c>
      <c r="D10" s="20">
        <v>19897709.280000001</v>
      </c>
      <c r="E10" s="21">
        <f t="shared" si="0"/>
        <v>-776902.21999999881</v>
      </c>
      <c r="F10" s="13">
        <f t="shared" si="1"/>
        <v>96.242240295543169</v>
      </c>
      <c r="G10" s="20"/>
      <c r="H10" s="20">
        <v>7722750</v>
      </c>
      <c r="I10" s="30">
        <f t="shared" si="2"/>
        <v>7722750</v>
      </c>
      <c r="J10" s="13" t="e">
        <f t="shared" si="3"/>
        <v>#DIV/0!</v>
      </c>
      <c r="K10" s="20"/>
      <c r="L10" s="20"/>
      <c r="M10" s="30">
        <f t="shared" si="4"/>
        <v>0</v>
      </c>
      <c r="N10" s="13" t="e">
        <f t="shared" si="5"/>
        <v>#DIV/0!</v>
      </c>
    </row>
    <row r="11" spans="2:14" ht="52.8" x14ac:dyDescent="0.3">
      <c r="B11" s="6" t="s">
        <v>36</v>
      </c>
      <c r="C11" s="20">
        <f>246644642.34-485874.83</f>
        <v>246158767.50999999</v>
      </c>
      <c r="D11" s="20">
        <v>246174927.31</v>
      </c>
      <c r="E11" s="21">
        <f t="shared" si="0"/>
        <v>16159.800000011921</v>
      </c>
      <c r="F11" s="13">
        <f t="shared" si="1"/>
        <v>100.00656478750014</v>
      </c>
      <c r="G11" s="20">
        <v>187600942.16</v>
      </c>
      <c r="H11" s="20">
        <v>187600942.16</v>
      </c>
      <c r="I11" s="30">
        <f t="shared" si="2"/>
        <v>0</v>
      </c>
      <c r="J11" s="13">
        <f t="shared" si="3"/>
        <v>100</v>
      </c>
      <c r="K11" s="20">
        <v>204996948.40000001</v>
      </c>
      <c r="L11" s="20">
        <v>204996948.40000001</v>
      </c>
      <c r="M11" s="30">
        <f t="shared" si="4"/>
        <v>0</v>
      </c>
      <c r="N11" s="13">
        <f t="shared" si="5"/>
        <v>100</v>
      </c>
    </row>
    <row r="12" spans="2:14" ht="79.2" x14ac:dyDescent="0.3">
      <c r="B12" s="6" t="s">
        <v>37</v>
      </c>
      <c r="C12" s="20">
        <v>4183672.34</v>
      </c>
      <c r="D12" s="20">
        <v>5987126.21</v>
      </c>
      <c r="E12" s="21">
        <f t="shared" si="0"/>
        <v>1803453.87</v>
      </c>
      <c r="F12" s="13">
        <f t="shared" si="1"/>
        <v>143.10695779775145</v>
      </c>
      <c r="G12" s="20"/>
      <c r="H12" s="20"/>
      <c r="I12" s="30">
        <f t="shared" si="2"/>
        <v>0</v>
      </c>
      <c r="J12" s="13" t="e">
        <f t="shared" si="3"/>
        <v>#DIV/0!</v>
      </c>
      <c r="K12" s="20"/>
      <c r="L12" s="20"/>
      <c r="M12" s="30">
        <f t="shared" si="4"/>
        <v>0</v>
      </c>
      <c r="N12" s="13" t="e">
        <f t="shared" si="5"/>
        <v>#DIV/0!</v>
      </c>
    </row>
    <row r="13" spans="2:14" ht="52.8" x14ac:dyDescent="0.3">
      <c r="B13" s="6" t="s">
        <v>50</v>
      </c>
      <c r="C13" s="20">
        <v>16190070.220000001</v>
      </c>
      <c r="D13" s="20">
        <v>18127541.359999999</v>
      </c>
      <c r="E13" s="21">
        <f t="shared" ref="E13" si="6">D13-C13</f>
        <v>1937471.1399999987</v>
      </c>
      <c r="F13" s="13">
        <f t="shared" ref="F13" si="7">D13/C13*100</f>
        <v>111.96703358090807</v>
      </c>
      <c r="G13" s="20">
        <v>16190070.220000001</v>
      </c>
      <c r="H13" s="20">
        <v>16190070.220000001</v>
      </c>
      <c r="I13" s="30">
        <f>H13-G13</f>
        <v>0</v>
      </c>
      <c r="J13" s="13">
        <f t="shared" ref="J13" si="8">H13/G13*100</f>
        <v>100</v>
      </c>
      <c r="K13" s="20">
        <v>13952215.130000001</v>
      </c>
      <c r="L13" s="20">
        <v>13952215.130000001</v>
      </c>
      <c r="M13" s="30">
        <f t="shared" ref="M13" si="9">L13-K13</f>
        <v>0</v>
      </c>
      <c r="N13" s="13">
        <f t="shared" ref="N13" si="10">L13/K13*100</f>
        <v>100</v>
      </c>
    </row>
    <row r="14" spans="2:14" ht="39.6" x14ac:dyDescent="0.3">
      <c r="B14" s="6" t="s">
        <v>38</v>
      </c>
      <c r="C14" s="20">
        <v>12954718</v>
      </c>
      <c r="D14" s="20">
        <v>12555608</v>
      </c>
      <c r="E14" s="21">
        <f t="shared" si="0"/>
        <v>-399110</v>
      </c>
      <c r="F14" s="13">
        <f t="shared" si="1"/>
        <v>96.919191911394748</v>
      </c>
      <c r="G14" s="20">
        <v>15391079.550000001</v>
      </c>
      <c r="H14" s="20">
        <v>15391079.550000001</v>
      </c>
      <c r="I14" s="30">
        <f t="shared" si="2"/>
        <v>0</v>
      </c>
      <c r="J14" s="13">
        <f t="shared" si="3"/>
        <v>100</v>
      </c>
      <c r="K14" s="20">
        <v>17115394.649999999</v>
      </c>
      <c r="L14" s="20">
        <v>17115394.649999999</v>
      </c>
      <c r="M14" s="30">
        <f t="shared" si="4"/>
        <v>0</v>
      </c>
      <c r="N14" s="13">
        <f t="shared" si="5"/>
        <v>100</v>
      </c>
    </row>
    <row r="15" spans="2:14" ht="52.8" x14ac:dyDescent="0.3">
      <c r="B15" s="6" t="s">
        <v>39</v>
      </c>
      <c r="C15" s="20">
        <v>26500</v>
      </c>
      <c r="D15" s="20">
        <v>26500</v>
      </c>
      <c r="E15" s="21">
        <f t="shared" si="0"/>
        <v>0</v>
      </c>
      <c r="F15" s="13">
        <f t="shared" si="1"/>
        <v>100</v>
      </c>
      <c r="G15" s="20"/>
      <c r="H15" s="20"/>
      <c r="I15" s="30">
        <f t="shared" si="2"/>
        <v>0</v>
      </c>
      <c r="J15" s="13" t="e">
        <f t="shared" si="3"/>
        <v>#DIV/0!</v>
      </c>
      <c r="K15" s="20"/>
      <c r="L15" s="20"/>
      <c r="M15" s="30">
        <f t="shared" si="4"/>
        <v>0</v>
      </c>
      <c r="N15" s="13" t="e">
        <f t="shared" si="5"/>
        <v>#DIV/0!</v>
      </c>
    </row>
    <row r="16" spans="2:14" ht="52.8" x14ac:dyDescent="0.3">
      <c r="B16" s="16" t="s">
        <v>40</v>
      </c>
      <c r="C16" s="22">
        <v>61493922</v>
      </c>
      <c r="D16" s="22">
        <v>59236764.109999999</v>
      </c>
      <c r="E16" s="21">
        <f t="shared" si="0"/>
        <v>-2257157.8900000006</v>
      </c>
      <c r="F16" s="13">
        <f t="shared" si="1"/>
        <v>96.329461812502387</v>
      </c>
      <c r="G16" s="22"/>
      <c r="H16" s="22"/>
      <c r="I16" s="30">
        <f t="shared" si="2"/>
        <v>0</v>
      </c>
      <c r="J16" s="13" t="e">
        <f t="shared" si="3"/>
        <v>#DIV/0!</v>
      </c>
      <c r="K16" s="22"/>
      <c r="L16" s="22"/>
      <c r="M16" s="30">
        <f t="shared" si="4"/>
        <v>0</v>
      </c>
      <c r="N16" s="13" t="e">
        <f t="shared" si="5"/>
        <v>#DIV/0!</v>
      </c>
    </row>
    <row r="17" spans="2:14" ht="39.6" x14ac:dyDescent="0.3">
      <c r="B17" s="6" t="s">
        <v>41</v>
      </c>
      <c r="C17" s="20">
        <v>1481714664.3599999</v>
      </c>
      <c r="D17" s="20">
        <v>1493487710.71</v>
      </c>
      <c r="E17" s="21">
        <f t="shared" si="0"/>
        <v>11773046.350000143</v>
      </c>
      <c r="F17" s="13">
        <f t="shared" si="1"/>
        <v>100.79455556681592</v>
      </c>
      <c r="G17" s="20">
        <v>1347449801.1800001</v>
      </c>
      <c r="H17" s="20">
        <v>1347449801.1800001</v>
      </c>
      <c r="I17" s="30">
        <f t="shared" si="2"/>
        <v>0</v>
      </c>
      <c r="J17" s="13">
        <f t="shared" si="3"/>
        <v>100</v>
      </c>
      <c r="K17" s="20">
        <v>1472160526.21</v>
      </c>
      <c r="L17" s="20">
        <v>1472160526.21</v>
      </c>
      <c r="M17" s="30">
        <f t="shared" si="4"/>
        <v>0</v>
      </c>
      <c r="N17" s="13">
        <f t="shared" si="5"/>
        <v>100</v>
      </c>
    </row>
    <row r="18" spans="2:14" ht="39.6" x14ac:dyDescent="0.3">
      <c r="B18" s="6" t="s">
        <v>42</v>
      </c>
      <c r="C18" s="20">
        <v>245045257.02000001</v>
      </c>
      <c r="D18" s="20">
        <v>254037109.99000001</v>
      </c>
      <c r="E18" s="21">
        <f t="shared" si="0"/>
        <v>8991852.9699999988</v>
      </c>
      <c r="F18" s="13">
        <f t="shared" si="1"/>
        <v>103.66946623629858</v>
      </c>
      <c r="G18" s="20">
        <v>195934911</v>
      </c>
      <c r="H18" s="20">
        <v>195934911</v>
      </c>
      <c r="I18" s="30">
        <f t="shared" si="2"/>
        <v>0</v>
      </c>
      <c r="J18" s="13">
        <f t="shared" si="3"/>
        <v>100</v>
      </c>
      <c r="K18" s="20">
        <v>197141309</v>
      </c>
      <c r="L18" s="20">
        <v>197141309</v>
      </c>
      <c r="M18" s="30">
        <f t="shared" si="4"/>
        <v>0</v>
      </c>
      <c r="N18" s="13">
        <f t="shared" si="5"/>
        <v>100</v>
      </c>
    </row>
    <row r="19" spans="2:14" ht="26.4" x14ac:dyDescent="0.3">
      <c r="B19" s="6" t="s">
        <v>43</v>
      </c>
      <c r="C19" s="20">
        <v>4129290.9</v>
      </c>
      <c r="D19" s="20">
        <v>4129290.9</v>
      </c>
      <c r="E19" s="21">
        <f t="shared" si="0"/>
        <v>0</v>
      </c>
      <c r="F19" s="13">
        <f t="shared" si="1"/>
        <v>100</v>
      </c>
      <c r="G19" s="20">
        <v>2538304.84</v>
      </c>
      <c r="H19" s="20">
        <v>2538304.84</v>
      </c>
      <c r="I19" s="30">
        <f t="shared" si="2"/>
        <v>0</v>
      </c>
      <c r="J19" s="13">
        <f t="shared" si="3"/>
        <v>100</v>
      </c>
      <c r="K19" s="20">
        <v>2871315.54</v>
      </c>
      <c r="L19" s="20">
        <v>2871315.54</v>
      </c>
      <c r="M19" s="30">
        <f t="shared" si="4"/>
        <v>0</v>
      </c>
      <c r="N19" s="13">
        <f t="shared" si="5"/>
        <v>100</v>
      </c>
    </row>
    <row r="20" spans="2:14" ht="52.8" x14ac:dyDescent="0.3">
      <c r="B20" s="6" t="s">
        <v>44</v>
      </c>
      <c r="C20" s="20">
        <v>50486090.810000002</v>
      </c>
      <c r="D20" s="20">
        <v>49612634.530000001</v>
      </c>
      <c r="E20" s="21">
        <f t="shared" si="0"/>
        <v>-873456.28000000119</v>
      </c>
      <c r="F20" s="13">
        <f t="shared" si="1"/>
        <v>98.269907085325386</v>
      </c>
      <c r="G20" s="20">
        <v>38660528.299999997</v>
      </c>
      <c r="H20" s="20">
        <v>38660528.299999997</v>
      </c>
      <c r="I20" s="30">
        <f t="shared" si="2"/>
        <v>0</v>
      </c>
      <c r="J20" s="13">
        <f t="shared" si="3"/>
        <v>100</v>
      </c>
      <c r="K20" s="20">
        <v>27907840.120000001</v>
      </c>
      <c r="L20" s="20">
        <v>27907840.120000001</v>
      </c>
      <c r="M20" s="30">
        <f t="shared" si="4"/>
        <v>0</v>
      </c>
      <c r="N20" s="13">
        <f t="shared" si="5"/>
        <v>100</v>
      </c>
    </row>
    <row r="21" spans="2:14" ht="52.8" x14ac:dyDescent="0.3">
      <c r="B21" s="6" t="s">
        <v>45</v>
      </c>
      <c r="C21" s="20">
        <v>21250072.969999999</v>
      </c>
      <c r="D21" s="20">
        <v>19891365.73</v>
      </c>
      <c r="E21" s="21">
        <f t="shared" si="0"/>
        <v>-1358707.2399999984</v>
      </c>
      <c r="F21" s="13">
        <f t="shared" si="1"/>
        <v>93.606105532351975</v>
      </c>
      <c r="G21" s="20">
        <v>21313052.329999998</v>
      </c>
      <c r="H21" s="20">
        <v>20863052.329999998</v>
      </c>
      <c r="I21" s="30">
        <f t="shared" si="2"/>
        <v>-450000</v>
      </c>
      <c r="J21" s="13">
        <f t="shared" si="3"/>
        <v>97.888617767964732</v>
      </c>
      <c r="K21" s="20">
        <v>1086712.6200000001</v>
      </c>
      <c r="L21" s="20">
        <v>1086712.6200000001</v>
      </c>
      <c r="M21" s="30">
        <f t="shared" si="4"/>
        <v>0</v>
      </c>
      <c r="N21" s="13">
        <f t="shared" si="5"/>
        <v>100</v>
      </c>
    </row>
    <row r="22" spans="2:14" ht="52.8" x14ac:dyDescent="0.3">
      <c r="B22" s="6" t="s">
        <v>46</v>
      </c>
      <c r="C22" s="20">
        <v>300000</v>
      </c>
      <c r="D22" s="20">
        <v>94780</v>
      </c>
      <c r="E22" s="21">
        <f t="shared" si="0"/>
        <v>-205220</v>
      </c>
      <c r="F22" s="13">
        <f t="shared" si="1"/>
        <v>31.593333333333334</v>
      </c>
      <c r="G22" s="20"/>
      <c r="H22" s="20"/>
      <c r="I22" s="30">
        <f t="shared" si="2"/>
        <v>0</v>
      </c>
      <c r="J22" s="13" t="e">
        <f t="shared" si="3"/>
        <v>#DIV/0!</v>
      </c>
      <c r="K22" s="20"/>
      <c r="L22" s="20"/>
      <c r="M22" s="30">
        <f t="shared" si="4"/>
        <v>0</v>
      </c>
      <c r="N22" s="13" t="e">
        <f t="shared" si="5"/>
        <v>#DIV/0!</v>
      </c>
    </row>
    <row r="23" spans="2:14" ht="36" x14ac:dyDescent="0.3">
      <c r="B23" s="17" t="s">
        <v>47</v>
      </c>
      <c r="C23" s="20">
        <v>2404450</v>
      </c>
      <c r="D23" s="20">
        <v>2039971</v>
      </c>
      <c r="E23" s="21">
        <f t="shared" si="0"/>
        <v>-364479</v>
      </c>
      <c r="F23" s="13">
        <f t="shared" si="1"/>
        <v>84.841481419867321</v>
      </c>
      <c r="G23" s="20">
        <v>3700990</v>
      </c>
      <c r="H23" s="20">
        <v>3700990</v>
      </c>
      <c r="I23" s="30">
        <f t="shared" si="2"/>
        <v>0</v>
      </c>
      <c r="J23" s="13">
        <f t="shared" si="3"/>
        <v>100</v>
      </c>
      <c r="K23" s="20"/>
      <c r="L23" s="20"/>
      <c r="M23" s="30">
        <f t="shared" si="4"/>
        <v>0</v>
      </c>
      <c r="N23" s="13" t="e">
        <f t="shared" si="5"/>
        <v>#DIV/0!</v>
      </c>
    </row>
    <row r="24" spans="2:14" ht="36" x14ac:dyDescent="0.3">
      <c r="B24" s="17" t="s">
        <v>48</v>
      </c>
      <c r="C24" s="20">
        <v>8491995.0299999993</v>
      </c>
      <c r="D24" s="20">
        <v>8269919.7999999998</v>
      </c>
      <c r="E24" s="21">
        <f t="shared" si="0"/>
        <v>-222075.22999999952</v>
      </c>
      <c r="F24" s="13">
        <f t="shared" si="1"/>
        <v>97.384887423797764</v>
      </c>
      <c r="G24" s="20">
        <v>6996349.8899999997</v>
      </c>
      <c r="H24" s="20">
        <v>6996349.8899999997</v>
      </c>
      <c r="I24" s="30">
        <f t="shared" si="2"/>
        <v>0</v>
      </c>
      <c r="J24" s="13">
        <f t="shared" si="3"/>
        <v>100</v>
      </c>
      <c r="K24" s="20">
        <v>7110555.7999999998</v>
      </c>
      <c r="L24" s="20">
        <v>7110555.7999999998</v>
      </c>
      <c r="M24" s="30">
        <f t="shared" si="4"/>
        <v>0</v>
      </c>
      <c r="N24" s="13">
        <f t="shared" si="5"/>
        <v>100</v>
      </c>
    </row>
    <row r="25" spans="2:14" x14ac:dyDescent="0.3">
      <c r="C25" s="31">
        <f>C7/2351901155.15*100</f>
        <v>93.047454219241146</v>
      </c>
      <c r="D25" s="31">
        <f>D7/2370227015.5*100</f>
        <v>93.085411030325858</v>
      </c>
      <c r="E25" s="24"/>
      <c r="G25" s="11">
        <f>G7/2105917931.1*100</f>
        <v>87.74871135242978</v>
      </c>
      <c r="H25" s="11">
        <f>H7/2105917931.1*100</f>
        <v>88.094059568169655</v>
      </c>
      <c r="K25" s="11">
        <f>K7/2217183960.23*100</f>
        <v>88.158726011044863</v>
      </c>
      <c r="L25" s="11">
        <f>L7/2217183960.23*100</f>
        <v>88.158726011044863</v>
      </c>
    </row>
    <row r="26" spans="2:14" x14ac:dyDescent="0.3">
      <c r="C26" s="31"/>
      <c r="D26" s="31">
        <f>D25-C25</f>
        <v>3.7956811084711717E-2</v>
      </c>
      <c r="H26" s="11">
        <f>H25-G25</f>
        <v>0.34534821573987529</v>
      </c>
      <c r="L26" s="11">
        <f>L25-K25</f>
        <v>0</v>
      </c>
    </row>
    <row r="31" spans="2:14" x14ac:dyDescent="0.3">
      <c r="D31" s="23"/>
    </row>
  </sheetData>
  <mergeCells count="14">
    <mergeCell ref="B1:M3"/>
    <mergeCell ref="K4:N4"/>
    <mergeCell ref="K5:K6"/>
    <mergeCell ref="L5:L6"/>
    <mergeCell ref="M5:M6"/>
    <mergeCell ref="B4:B6"/>
    <mergeCell ref="C4:F4"/>
    <mergeCell ref="C5:C6"/>
    <mergeCell ref="D5:D6"/>
    <mergeCell ref="E5:E6"/>
    <mergeCell ref="G4:J4"/>
    <mergeCell ref="G5:G6"/>
    <mergeCell ref="H5:H6"/>
    <mergeCell ref="I5:I6"/>
  </mergeCells>
  <pageMargins left="0.70866141732283472" right="0.70866141732283472" top="0.74803149606299213" bottom="0.74803149606299213" header="0.31496062992125984" footer="0.31496062992125984"/>
  <pageSetup paperSize="9" scale="62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Изм по разделам (прилож2)</vt:lpstr>
      <vt:lpstr>Изм по МП (прилож3)</vt:lpstr>
      <vt:lpstr>Лист3</vt:lpstr>
      <vt:lpstr>'Изм по МП (прилож3)'!Заголовки_для_печати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Андрюшина Наталья Сергеевна</dc:creator>
  <cp:lastModifiedBy>Андрюшина Наталья Сергеевна</cp:lastModifiedBy>
  <cp:lastPrinted>2023-12-01T07:55:31Z</cp:lastPrinted>
  <dcterms:created xsi:type="dcterms:W3CDTF">2022-05-30T06:19:44Z</dcterms:created>
  <dcterms:modified xsi:type="dcterms:W3CDTF">2023-12-01T07:56:01Z</dcterms:modified>
</cp:coreProperties>
</file>