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Q169" i="1"/>
  <c r="Q161"/>
  <c r="Q158" s="1"/>
  <c r="Q142"/>
  <c r="Q127"/>
  <c r="Q126"/>
  <c r="Q119"/>
  <c r="Q110"/>
  <c r="Q100"/>
  <c r="Q93"/>
  <c r="Q90" s="1"/>
  <c r="Q76"/>
  <c r="Q74"/>
  <c r="Q69"/>
  <c r="Q60"/>
  <c r="Q58"/>
  <c r="Q49"/>
  <c r="Q45"/>
  <c r="Q29"/>
  <c r="Q22"/>
  <c r="Q18"/>
  <c r="Q14"/>
  <c r="Q8"/>
  <c r="Q175" l="1"/>
</calcChain>
</file>

<file path=xl/sharedStrings.xml><?xml version="1.0" encoding="utf-8"?>
<sst xmlns="http://schemas.openxmlformats.org/spreadsheetml/2006/main" count="461" uniqueCount="243">
  <si>
    <t xml:space="preserve">Приложение № 2 </t>
  </si>
  <si>
    <t>к Договору управления многоквартирным домом                                    от 20.11. 2013</t>
  </si>
  <si>
    <t>ПЕРЕЧЕНЬ</t>
  </si>
  <si>
    <t>услуг и работ, по содержанию</t>
  </si>
  <si>
    <t>норма</t>
  </si>
  <si>
    <t xml:space="preserve"> общего имущества в многоквартирном доме </t>
  </si>
  <si>
    <t>на объем</t>
  </si>
  <si>
    <t>I. Работы, необходимые для надлежащего содержания несущих конструкций (фундаментов, стен, колонн и столбов, перекрытий и покрытий, балок, ригелей, лестниц, несущих элементов крыш)</t>
  </si>
  <si>
    <t>периодичность</t>
  </si>
  <si>
    <t>ед.изм</t>
  </si>
  <si>
    <t>стоим вып работ                     на 1 м2 в мес в руб.</t>
  </si>
  <si>
    <t>1. Работы, выполняемые в отношении  всех видов фундаментов:</t>
  </si>
  <si>
    <t>Проверка соответствия параметров вертикальной планировки территории вокруг здания проектным параметрам. Устранение выявленных неисправностей.</t>
  </si>
  <si>
    <t>1р в год</t>
  </si>
  <si>
    <t>1 дом</t>
  </si>
  <si>
    <t>Проверка технического состояния видимых частей конструкций с выявлением: признаков неравномерных осадок фундаментов всех типов</t>
  </si>
  <si>
    <t xml:space="preserve">Проверка с целью выявления коррозии арматуры, расслаивания, трещин, выпучивания, отклонения от вертикали в домах с бетонными, железобетонными и каменными фундаментами; </t>
  </si>
  <si>
    <t>При выявлении нарушений - разработка контрольных шурфов в  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конструкций;</t>
  </si>
  <si>
    <t>Проверка состояния гидроизоляции фундаментов и систем водоотвода фундамента. При выявлении нарушений - восстановление их работоспособности</t>
  </si>
  <si>
    <t>2. Работы, выполняемые в зданиях с подвалами:</t>
  </si>
  <si>
    <t>Проверка температурно-влажностного режима подвальных помещений и при выявлении нарушений устранение причин его нарушения;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</si>
  <si>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требованиями;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</si>
  <si>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</si>
  <si>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1р.в мес</t>
  </si>
  <si>
    <t>3. Работы, выполняемые для надлежащего содержания стен многоквартирных домов: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</si>
  <si>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устройств;</t>
  </si>
  <si>
    <t>1р. в год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</si>
  <si>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панелей.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</si>
  <si>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 их эксплуатации и его выполнение.</t>
  </si>
  <si>
    <t>4. Работы, выполняемые в целях надлежащего содержания перекрытий и покрытий многоквартирных домов: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</si>
  <si>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колебаний;</t>
  </si>
  <si>
    <t>1раз       в год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</si>
  <si>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 сборных железобетонных плит;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</si>
  <si>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настила;</t>
  </si>
  <si>
    <t xml:space="preserve">Проверка состояния утеплителя, гидроизоляции и звукоизоляции, адгезии отделочных слоев к конструкциям перекрытия (покрытия); 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</si>
  <si>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</si>
  <si>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Чистка надподъездных козырьков</t>
  </si>
  <si>
    <t>1м2</t>
  </si>
  <si>
    <t>5. Работы, выполняемые в целях надлежащего содержания крыш многоквартирных домов:</t>
  </si>
  <si>
    <t xml:space="preserve">Проверка кровли на отсутствие протечек; </t>
  </si>
  <si>
    <t>2р. в год</t>
  </si>
  <si>
    <t>1 м2</t>
  </si>
  <si>
    <t xml:space="preserve">Проверка молниезащитных устройств, заземления мачт и другого оборудования, расположенного на крыше; </t>
  </si>
  <si>
    <t>1под</t>
  </si>
  <si>
    <t>Выявление деформации и повреждений несущих кровельных конструкций,  креплений элементов несущих конструкций крыши, водоотводящих устройств и оборудования, 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водостока;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</si>
  <si>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крышах;</t>
  </si>
  <si>
    <t>Проверка температурно-влажностного режима и воздухообмена на чердаке;</t>
  </si>
  <si>
    <t>Контроль состояния оборудования или устройств, предотвращающих образование наледи и сосулек;</t>
  </si>
  <si>
    <t>Осмотр потолков верхних этажей домов для обеспечения нормативных требований их эксплуатации в период продолжительной и устойчивой отрицательной температуры наружного воздуха, влияющей на возможные промерзания их покрытий;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</si>
  <si>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вод;</t>
  </si>
  <si>
    <t xml:space="preserve">по  необ ходимости </t>
  </si>
  <si>
    <t>Проверка и при необходимости очистка кровли от скопления снега и наледи;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</si>
  <si>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 красками и составами;</t>
  </si>
  <si>
    <t>Проверка и при необходимости восстановление насыпного пригрузочного защитного слоя для эластомерных или термопластичных мембран балластного способа соединения кровель;</t>
  </si>
  <si>
    <t>Проверка и при необходимости восстановление пешеходных дорожек в местах пешеходных зон на  кровле.</t>
  </si>
  <si>
    <t>Проверка и при необходимости восстановление антикоррозионного покрытия стальных связей, размещенных на крыше и в технических помещениях металлических деталей;</t>
  </si>
  <si>
    <t xml:space="preserve">При выявлении нарушений, приводящих к протечкам, - незамедлительное их устранение.     </t>
  </si>
  <si>
    <t>Очистка желобов организованного водостока от мусора</t>
  </si>
  <si>
    <t>м.п</t>
  </si>
  <si>
    <t>6. Работы, выполняемые в целях надлежащего содержания лестниц многоквартирных домов:</t>
  </si>
  <si>
    <t>Выявление деформации и повреждений в несущих конструкциях, надежности крепления ограждений, выбоин и сколов в ступенях;</t>
  </si>
  <si>
    <t>Выявление наличия и параметров трещин в сопряжениях маршевых плит с несущими конструкциями, оголения и коррозии  арматуры, нарушения связей в отдельных проступях в домах с железобетонными лестницами;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</si>
  <si>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работ;</t>
  </si>
  <si>
    <t>7. Работы, выполняемые в целях надлежащего содержания фасадов многоквартирных домов: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</si>
  <si>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водостоков;</t>
  </si>
  <si>
    <t>Контроль состояния и работоспособности подсветки информационных знаков, входов в подъезды (домовые знаки и т.д.);</t>
  </si>
  <si>
    <t>1шт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</si>
  <si>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козырьках;</t>
  </si>
  <si>
    <t xml:space="preserve">Контроль состояния и восстановление или замена отдельных элементов крылец и зонтов над входами в здание, в подвалы и над балконами; 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</si>
  <si>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(остановы);</t>
  </si>
  <si>
    <t>Открытие подвальных окон с последующим закрытием</t>
  </si>
  <si>
    <t>8. Работы, выполняемые в целях надлежащего содержания внутренней отделки многоквартирных домов, - проверка состояния 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</si>
  <si>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 xml:space="preserve">1м2 </t>
  </si>
  <si>
    <t>9. Работы, выполняемые в целях надлежащего содержания полов помещений, относящихся к общему имуществу в многоквартирном доме:</t>
  </si>
  <si>
    <t>10. Работы, выполняемые в целях надлежащего содержания оконных и дверных заполнений помещений, относящихся к общему имуществу в многоквартирном доме: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</si>
  <si>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доме;</t>
  </si>
  <si>
    <t>снятие и установка пружин на тамбурных дверях</t>
  </si>
  <si>
    <t>шт</t>
  </si>
  <si>
    <t>малый ремонт оконных проемов ( пристрожка створок, утепление проемов)</t>
  </si>
  <si>
    <t>1 створка</t>
  </si>
  <si>
    <t>замена разбитого стекла</t>
  </si>
  <si>
    <t>м2</t>
  </si>
  <si>
    <t>При выявлении нарушений в отопительный период  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</si>
  <si>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II. Работы, необходимые для надлежащего содержания оборудования</t>
  </si>
  <si>
    <t xml:space="preserve">и систем инженерно-технического обеспечения, входящих </t>
  </si>
  <si>
    <t>в состав общего имущества в многоквартирном доме</t>
  </si>
  <si>
    <t>11. Работы, выполняемые в целях надлежащего содержания систем вентиляции  многоквартирных домов:</t>
  </si>
  <si>
    <t xml:space="preserve">Проверка утепления и акрытие выходов на кровлю ; 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</si>
  <si>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креплений;</t>
  </si>
  <si>
    <t>Контроль состояния и восстановление антикоррозионной окраски металлических вытяжных каналов, труб, поддонов и дефлекторов;</t>
  </si>
  <si>
    <t>12.. Работы, выполняемые в целях надлежащего содержания и ремонта лифта в многоквартирном доме:</t>
  </si>
  <si>
    <t>- Обеспечение проведения технического освидетельствования лифта (лифтов), в том числе после замены элементов оборудования.</t>
  </si>
  <si>
    <t>1лифт</t>
  </si>
  <si>
    <r>
      <t>13. Общие работы, выполняемые для надлежащего содержания</t>
    </r>
    <r>
      <rPr>
        <b/>
        <sz val="14"/>
        <color theme="1"/>
        <rFont val="Times New Roman"/>
        <family val="1"/>
        <charset val="204"/>
      </rPr>
      <t xml:space="preserve"> систем водоснабжения</t>
    </r>
    <r>
      <rPr>
        <b/>
        <i/>
        <sz val="12"/>
        <color theme="1"/>
        <rFont val="Times New Roman"/>
        <family val="1"/>
        <charset val="204"/>
      </rPr>
      <t xml:space="preserve"> (холодного и горячего), и водоотведения в многоквартирных домах:</t>
    </r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</si>
  <si>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 на чердаках, в подвалах и каналах);</t>
  </si>
  <si>
    <t>-  ликвидация воздушных пробок в системе ГВС</t>
  </si>
  <si>
    <t>1 стояк</t>
  </si>
  <si>
    <t>- консервация теплового узла в связи с плановым остановом котельной</t>
  </si>
  <si>
    <t>1уз.</t>
  </si>
  <si>
    <t>- расконсервация теплового узла в связи с пуском после планового останова котельной</t>
  </si>
  <si>
    <t xml:space="preserve">Постоянный контроль параметров теплоносителя и воды (давления, температуры, расхода) и незамедлительное принятие мер к восстановлению требуемых параметров отопления и водоснабжения и герметичности систем; </t>
  </si>
  <si>
    <t>1 раз в неделю</t>
  </si>
  <si>
    <t>Контроль состояния  контрольно-измерительных приборов (манометров, термометров и т.п.);</t>
  </si>
  <si>
    <t xml:space="preserve"> постоянно</t>
  </si>
  <si>
    <t>Замена неисправных контрольно-измерительных приборов (манометров, термометров и т.п.);</t>
  </si>
  <si>
    <t>по  необ ходи мости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</si>
  <si>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доме;</t>
  </si>
  <si>
    <t>1раз         в год</t>
  </si>
  <si>
    <t>1 шт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</si>
  <si>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разгерметизации;</t>
  </si>
  <si>
    <t>1раз         в мес</t>
  </si>
  <si>
    <t>Контроль состояния и восстановление исправности элементов внутреннего водостока, дренажных систем и дворовой канализации;</t>
  </si>
  <si>
    <t>Переключение в целях надежной эксплуатации режимов работы внутреннего водостока, гидравлического затвора внутреннего водостока;</t>
  </si>
  <si>
    <t>Промывка участков водопровода после выполнения ремонтно-строительных работ на водопроводе;</t>
  </si>
  <si>
    <t>Промывка систем водоснабжения для удаления накипно-коррозионных отложений.</t>
  </si>
  <si>
    <r>
      <t xml:space="preserve">14. Работы, выполняемые в целях надлежащего содержания </t>
    </r>
    <r>
      <rPr>
        <b/>
        <sz val="14"/>
        <color theme="1"/>
        <rFont val="Times New Roman"/>
        <family val="1"/>
        <charset val="204"/>
      </rPr>
      <t>систем теплоснабжения</t>
    </r>
    <r>
      <rPr>
        <b/>
        <i/>
        <sz val="12"/>
        <color theme="1"/>
        <rFont val="Times New Roman"/>
        <family val="1"/>
        <charset val="204"/>
      </rPr>
      <t xml:space="preserve"> (отопление, горячее водоснабжение) в многоквартирных домах:</t>
    </r>
  </si>
  <si>
    <r>
      <t xml:space="preserve">Поверка приборов через 4 года в 2013г. </t>
    </r>
    <r>
      <rPr>
        <b/>
        <i/>
        <sz val="12"/>
        <color theme="1"/>
        <rFont val="Times New Roman"/>
        <family val="1"/>
        <charset val="204"/>
      </rPr>
      <t>Поверка обязательна</t>
    </r>
  </si>
  <si>
    <t>1 уз</t>
  </si>
  <si>
    <t>Осмотр систем центрального отопления ( Проверка состояния трубопровода, отопительных приборов, регулировочной и запорной арматуры).</t>
  </si>
  <si>
    <t>Промывка централизованных систем теплоснабжения для удаления накипно-коррозионных отложений.</t>
  </si>
  <si>
    <t>Регулировка и наладка системы отопления (14)</t>
  </si>
  <si>
    <t>1000м2</t>
  </si>
  <si>
    <t>Консервация и расконсервация системы отопления</t>
  </si>
  <si>
    <t>1т уз</t>
  </si>
  <si>
    <t>Ревизия вентилей и задвижек</t>
  </si>
  <si>
    <t>Регулировка вентилей и задвижек  (1)</t>
  </si>
  <si>
    <t>Снятие показаний общедомового прибора учета тепловой энеогии</t>
  </si>
  <si>
    <t>1раз          в мес</t>
  </si>
  <si>
    <t>Замена неисправных контрольно-измерительных приборов</t>
  </si>
  <si>
    <t>2 шт</t>
  </si>
  <si>
    <t>15. Работы, выполняемые в целях надлежащего содержания</t>
  </si>
  <si>
    <t>электрооборудования оборудования в многоквартирном доме: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</si>
  <si>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проверки;</t>
  </si>
  <si>
    <t>Проверка и обеспечение работоспособности устройств защитного отключения;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</si>
  <si>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электрооборудования;</t>
  </si>
  <si>
    <t xml:space="preserve">Контроль состояния и замена вышедших из строя датчиков, проводки и оборудования пожарной  сигнализации. </t>
  </si>
  <si>
    <t>Профилактический обход системы энергоснабжения</t>
  </si>
  <si>
    <t xml:space="preserve">100м2 </t>
  </si>
  <si>
    <t>Энергоаудит жилых домов</t>
  </si>
  <si>
    <t>1раз в      4 года</t>
  </si>
  <si>
    <t>III. Работы и услуги по содержанию иного общего</t>
  </si>
  <si>
    <t>имущества в многоквартирном доме</t>
  </si>
  <si>
    <t>16. Работы по содержанию помещений, входящих в состав общего имущества в многоквартирном доме:</t>
  </si>
  <si>
    <t>- Сухая и влажная уборка  холлов, коридоров, галерей, лифтовых площадок и лифтовых холлов и кабин, лестничных площадок и маршей, пандусов;</t>
  </si>
  <si>
    <t>влажная протирка ограждений лифтовых шахт 2,2,2,1,1,</t>
  </si>
  <si>
    <t>1 раз  вмес</t>
  </si>
  <si>
    <t xml:space="preserve"> уборка   лифтов 2,3,2,1,2 : </t>
  </si>
  <si>
    <t>мытье</t>
  </si>
  <si>
    <t>ежедн</t>
  </si>
  <si>
    <t>протирка дверей</t>
  </si>
  <si>
    <t>мытье дверей</t>
  </si>
  <si>
    <t>1раз в мес</t>
  </si>
  <si>
    <t>Обметание пыли с потолков 2,3,2,1,4</t>
  </si>
  <si>
    <t>Влажное подметание площадок и маршей  2,3,2,1,5</t>
  </si>
  <si>
    <t>1-3 этаж // 0,59 мин без оборудов/</t>
  </si>
  <si>
    <t>через день (156дн)</t>
  </si>
  <si>
    <t>выше 3 го этажа // 0,45 без оборуд/</t>
  </si>
  <si>
    <t>1раз в неделю</t>
  </si>
  <si>
    <t>Мытье лестничных площадок и маршей  2,3,2,1,6</t>
  </si>
  <si>
    <t>1-3 этаж // 1,35 мин без оборудов/</t>
  </si>
  <si>
    <t>выше 3 го этажа // 1,09 без оборуд/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</si>
  <si>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ручек;</t>
  </si>
  <si>
    <t xml:space="preserve"> -  окрашенные масл краской ( панели)</t>
  </si>
  <si>
    <t>2 р.в год</t>
  </si>
  <si>
    <t>- двери</t>
  </si>
  <si>
    <t>- подоконники</t>
  </si>
  <si>
    <t>1 р. в нед</t>
  </si>
  <si>
    <t>- оконные ограждения</t>
  </si>
  <si>
    <t>- перила</t>
  </si>
  <si>
    <t>2 раза в мес</t>
  </si>
  <si>
    <t>- чердачные лестницы</t>
  </si>
  <si>
    <t>- отопительные приборы</t>
  </si>
  <si>
    <t>- плафоны</t>
  </si>
  <si>
    <t>- почтовые ящики</t>
  </si>
  <si>
    <t>- шкафы для электрощитков и слаботочных устройств</t>
  </si>
  <si>
    <t>Мытье окон; 2,3,2,1,3   / /4,43 панель</t>
  </si>
  <si>
    <t>Очистка систем защиты от грязи (металлических решеток, ячеистых покрытий, приямков, текстильных матов); прим 2,1,2,1,19</t>
  </si>
  <si>
    <t>Уборка подвальных помещений</t>
  </si>
  <si>
    <t>Профилактические обходы подвальных помещений</t>
  </si>
  <si>
    <t>Проведение дератизации и дезинсекции помещений, входящих в состав общего имущества в многоквартирном доме.</t>
  </si>
  <si>
    <t xml:space="preserve">- проведение дератизации подвальных помещений   входящих в состав общего имущества в многоквартирном A138  2,2,2,1,8 прим </t>
  </si>
  <si>
    <t>6 раз в год</t>
  </si>
  <si>
    <t xml:space="preserve">- проведение  дезинсекции подвальных помещений , входящих в состав общего имущества в многоквартирном доме, </t>
  </si>
  <si>
    <t>17. 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</t>
  </si>
  <si>
    <t>Очистка крышек люков колодцев и пожарных гидрантов от снега и льда толщиной слоя свыше 5 см; 2,1,2,1,10</t>
  </si>
  <si>
    <t>1 раз в нед</t>
  </si>
  <si>
    <t>Подметание территории в дни без снегопада  2,1,2,1,5 рим К =0,8</t>
  </si>
  <si>
    <t>1раз в сутки</t>
  </si>
  <si>
    <t>Подметание свежевыпавшего снега толщ.до 2 см .сгребание снега а валы  2,1,2,1,5</t>
  </si>
  <si>
    <t>Сдвигание свежевыпавшего снега и очистка придомовой территории от снега и льда при наличии колейности свыше 5 см; 2,1,2,1,6 /1</t>
  </si>
  <si>
    <t>1раз в сутки в период снегопада</t>
  </si>
  <si>
    <t>Подготовка и транспортировка смеси / песка/ 2,1,2,1,2+2,1,2,1,3</t>
  </si>
  <si>
    <t>1м3</t>
  </si>
  <si>
    <t>Посыпка территории 2,1,2,1,4</t>
  </si>
  <si>
    <t>2 раза в неделю</t>
  </si>
  <si>
    <t>Очистка придомовой территории от снега наносного происхождения (или подметание такой территории, свободной от снежного покрова);2,1,2,1,1</t>
  </si>
  <si>
    <t>1 раз в сутки</t>
  </si>
  <si>
    <t>Очистка придомовой территории от наледи и льда; 2,1,2,1,8</t>
  </si>
  <si>
    <t>2 раз     в мес</t>
  </si>
  <si>
    <t>Перекидывание снега и скола 2,2,1,1,11 = 148,69*0,02*30</t>
  </si>
  <si>
    <t>1 раз     в 2е суток</t>
  </si>
  <si>
    <t xml:space="preserve">1м3 </t>
  </si>
  <si>
    <t>Сдвигание  снега искола, сброшенного с крыши 2,1,2,1,12</t>
  </si>
  <si>
    <t>по мере необх</t>
  </si>
  <si>
    <t>Сдвигание снега и наледи на полоосу механизированной уборки</t>
  </si>
  <si>
    <t>Очистка от мусора урн, установленных возле подъездов,  уборка контейнерных площадок, расположенных на придомовой территории общего имущества многоквартирного дома; 2,1,2,1,28 к 1,2 зим/3</t>
  </si>
  <si>
    <t>Уборка крыльца и площадки перед входом в подъезд.2,1,2,1,23,3</t>
  </si>
  <si>
    <t>Уборка отмосток от снега 2,1,2,1,17    К 1,2</t>
  </si>
  <si>
    <t xml:space="preserve">Механизированная очистка придомовой территории от уплотненного  снега </t>
  </si>
  <si>
    <t>18. Работы по содержанию придомовой территории в теплый период года:</t>
  </si>
  <si>
    <t>Уборка отмосток 2,1,2,1,17</t>
  </si>
  <si>
    <t>Уборка приямков 2,1,2,1,18</t>
  </si>
  <si>
    <t>Подметание и уборка придомовой территории; 2,1,2,1,19</t>
  </si>
  <si>
    <t>Подметание ступеней и площадок 2,1,2,1,23,1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</si>
  <si>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дома;</t>
  </si>
  <si>
    <t>Уборка  газонов; 2,1,2,1,20</t>
  </si>
  <si>
    <t>Вырубка проросшей травы между элементами покрытий</t>
  </si>
  <si>
    <t>Выкашивание газонов и территории вокруг домов; Е 18-27 к=1,2  газон с кустарником</t>
  </si>
  <si>
    <t>3 раз в год</t>
  </si>
  <si>
    <t>100м2</t>
  </si>
  <si>
    <t>Прочистка решеток при входе;  2,1,2,1,18 прим</t>
  </si>
  <si>
    <t>Уборка крыльца 2,1,2,1,23,3</t>
  </si>
  <si>
    <t>19. Работы по обеспечению вывоза мусора, собранного во дворах</t>
  </si>
  <si>
    <t>Вывоз твердых бытовых отходов при накоплении  / смет во дворах/</t>
  </si>
  <si>
    <t>3 раза в неделю</t>
  </si>
  <si>
    <t>Вывоз крупногабаритных  бытовых отходов при накоплении более 2,5 куб. метров;</t>
  </si>
  <si>
    <t>м3</t>
  </si>
  <si>
    <t>Организация мест накопления бытовых отходов, сбор отходов I - IV 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</si>
  <si>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ежедневно</t>
  </si>
  <si>
    <t>руб.</t>
  </si>
  <si>
    <t>20. Работы по обеспечению требований пожарной безопасности - осмотры и обеспечение работоспособного состояния пожарных лестниц, лазов, проходов, выходов, систем аварийного освещения, пожаротушения,  противопожарного водоснабжения, средств противопожарной защиты.</t>
  </si>
  <si>
    <t>21. 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населения./АДС/</t>
  </si>
  <si>
    <t>Содержание общего имущества в многоквартирном доме</t>
  </si>
  <si>
    <t>итого</t>
  </si>
  <si>
    <t>Примечание:</t>
  </si>
  <si>
    <t>Устранение выявленных нарушений и проведение восстановительных работ производятся за счет целевых сборов собственников помещения, либо включаются в тариф на ремонтные работы  следующего года.</t>
  </si>
  <si>
    <t>Подписи сторон:</t>
  </si>
  <si>
    <t>Управляющая организация :</t>
  </si>
  <si>
    <t>ТСЖ ""</t>
  </si>
  <si>
    <t xml:space="preserve">Директор ООО "ЖилСервис" </t>
  </si>
  <si>
    <t>Председатель правления</t>
  </si>
  <si>
    <t>Панаева З.Я.</t>
  </si>
  <si>
    <t>____________ Ф.И.О.</t>
  </si>
</sst>
</file>

<file path=xl/styles.xml><?xml version="1.0" encoding="utf-8"?>
<styleSheet xmlns="http://schemas.openxmlformats.org/spreadsheetml/2006/main">
  <numFmts count="2">
    <numFmt numFmtId="164" formatCode="#,##0.0000"/>
    <numFmt numFmtId="165" formatCode="#,##0.000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2" fillId="0" borderId="0" xfId="0" applyFont="1" applyAlignme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2" fontId="3" fillId="0" borderId="0" xfId="0" applyNumberFormat="1" applyFont="1"/>
    <xf numFmtId="0" fontId="0" fillId="0" borderId="0" xfId="0" applyAlignment="1">
      <alignment horizontal="center"/>
    </xf>
    <xf numFmtId="4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Fill="1"/>
    <xf numFmtId="0" fontId="0" fillId="0" borderId="0" xfId="0" applyAlignment="1">
      <alignment horizontal="right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164" fontId="4" fillId="0" borderId="0" xfId="0" applyNumberFormat="1" applyFont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2" fontId="6" fillId="0" borderId="2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/>
    <xf numFmtId="4" fontId="0" fillId="0" borderId="2" xfId="0" applyNumberFormat="1" applyBorder="1"/>
    <xf numFmtId="0" fontId="0" fillId="0" borderId="3" xfId="0" applyBorder="1" applyProtection="1">
      <protection locked="0"/>
    </xf>
    <xf numFmtId="164" fontId="0" fillId="0" borderId="2" xfId="0" applyNumberForma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wrapText="1"/>
    </xf>
    <xf numFmtId="164" fontId="8" fillId="2" borderId="3" xfId="0" applyNumberFormat="1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wrapText="1"/>
    </xf>
    <xf numFmtId="2" fontId="6" fillId="0" borderId="5" xfId="0" applyNumberFormat="1" applyFont="1" applyBorder="1" applyAlignment="1">
      <alignment horizontal="left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2" xfId="0" applyNumberFormat="1" applyBorder="1" applyAlignment="1">
      <alignment horizontal="center" vertical="center"/>
    </xf>
    <xf numFmtId="2" fontId="6" fillId="0" borderId="2" xfId="0" applyNumberFormat="1" applyFont="1" applyBorder="1" applyAlignment="1">
      <alignment horizontal="left" wrapText="1"/>
    </xf>
    <xf numFmtId="0" fontId="0" fillId="0" borderId="2" xfId="0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2" fontId="6" fillId="0" borderId="7" xfId="0" applyNumberFormat="1" applyFont="1" applyBorder="1" applyAlignment="1">
      <alignment horizontal="left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4" fontId="0" fillId="0" borderId="7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7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164" fontId="8" fillId="2" borderId="3" xfId="0" applyNumberFormat="1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164" fontId="8" fillId="2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wrapText="1"/>
    </xf>
    <xf numFmtId="0" fontId="0" fillId="0" borderId="7" xfId="0" applyBorder="1" applyAlignment="1">
      <alignment vertical="center" wrapText="1"/>
    </xf>
    <xf numFmtId="0" fontId="0" fillId="2" borderId="3" xfId="0" applyFill="1" applyBorder="1"/>
    <xf numFmtId="164" fontId="0" fillId="2" borderId="4" xfId="0" applyNumberFormat="1" applyFill="1" applyBorder="1" applyAlignment="1">
      <alignment vertical="center"/>
    </xf>
    <xf numFmtId="164" fontId="0" fillId="2" borderId="2" xfId="0" applyNumberForma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vertical="center" wrapText="1"/>
    </xf>
    <xf numFmtId="2" fontId="7" fillId="0" borderId="2" xfId="0" applyNumberFormat="1" applyFont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164" fontId="0" fillId="2" borderId="3" xfId="0" applyNumberForma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2" fontId="6" fillId="0" borderId="12" xfId="0" applyNumberFormat="1" applyFont="1" applyBorder="1" applyAlignment="1">
      <alignment horizontal="left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4" fontId="0" fillId="0" borderId="12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7" fillId="0" borderId="4" xfId="0" applyFont="1" applyFill="1" applyBorder="1" applyAlignment="1">
      <alignment horizontal="center" wrapText="1"/>
    </xf>
    <xf numFmtId="164" fontId="8" fillId="2" borderId="4" xfId="0" applyNumberFormat="1" applyFont="1" applyFill="1" applyBorder="1" applyAlignment="1">
      <alignment vertical="center"/>
    </xf>
    <xf numFmtId="0" fontId="6" fillId="0" borderId="3" xfId="0" applyFont="1" applyFill="1" applyBorder="1" applyAlignment="1">
      <alignment horizontal="left" wrapText="1"/>
    </xf>
    <xf numFmtId="2" fontId="6" fillId="0" borderId="1" xfId="0" applyNumberFormat="1" applyFont="1" applyFill="1" applyBorder="1" applyAlignment="1">
      <alignment horizontal="left" wrapText="1"/>
    </xf>
    <xf numFmtId="0" fontId="0" fillId="0" borderId="6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4" fontId="0" fillId="0" borderId="1" xfId="0" applyNumberFormat="1" applyFill="1" applyBorder="1" applyAlignment="1">
      <alignment vertical="center"/>
    </xf>
    <xf numFmtId="164" fontId="0" fillId="0" borderId="2" xfId="0" applyNumberForma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wrapText="1"/>
    </xf>
    <xf numFmtId="0" fontId="10" fillId="0" borderId="10" xfId="0" applyFont="1" applyFill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4" fontId="0" fillId="0" borderId="10" xfId="0" applyNumberFormat="1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2" fillId="0" borderId="1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2" fontId="2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4" fontId="0" fillId="0" borderId="0" xfId="0" applyNumberFormat="1" applyBorder="1" applyAlignment="1">
      <alignment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wrapText="1"/>
    </xf>
    <xf numFmtId="2" fontId="7" fillId="2" borderId="3" xfId="0" applyNumberFormat="1" applyFont="1" applyFill="1" applyBorder="1" applyAlignment="1">
      <alignment vertical="center" wrapText="1"/>
    </xf>
    <xf numFmtId="2" fontId="7" fillId="2" borderId="4" xfId="0" applyNumberFormat="1" applyFont="1" applyFill="1" applyBorder="1" applyAlignment="1">
      <alignment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2" fillId="0" borderId="9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3" borderId="7" xfId="0" applyFill="1" applyBorder="1" applyAlignment="1">
      <alignment vertical="center"/>
    </xf>
    <xf numFmtId="0" fontId="0" fillId="2" borderId="3" xfId="0" applyFill="1" applyBorder="1" applyAlignment="1">
      <alignment horizontal="center"/>
    </xf>
    <xf numFmtId="0" fontId="12" fillId="0" borderId="2" xfId="0" applyFont="1" applyFill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7" xfId="0" applyFont="1" applyFill="1" applyBorder="1" applyAlignment="1">
      <alignment horizontal="left" vertical="center" wrapText="1"/>
    </xf>
    <xf numFmtId="2" fontId="6" fillId="0" borderId="7" xfId="0" applyNumberFormat="1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2" fontId="7" fillId="0" borderId="10" xfId="0" applyNumberFormat="1" applyFont="1" applyBorder="1" applyAlignment="1">
      <alignment horizontal="center" wrapText="1"/>
    </xf>
    <xf numFmtId="0" fontId="0" fillId="2" borderId="8" xfId="0" applyFill="1" applyBorder="1" applyAlignment="1">
      <alignment horizontal="center"/>
    </xf>
    <xf numFmtId="164" fontId="8" fillId="2" borderId="10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wrapText="1"/>
    </xf>
    <xf numFmtId="0" fontId="0" fillId="2" borderId="6" xfId="0" applyFill="1" applyBorder="1" applyAlignment="1">
      <alignment horizontal="center"/>
    </xf>
    <xf numFmtId="164" fontId="8" fillId="2" borderId="1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2" fontId="6" fillId="0" borderId="10" xfId="0" applyNumberFormat="1" applyFont="1" applyBorder="1" applyAlignment="1">
      <alignment horizontal="left" wrapText="1"/>
    </xf>
    <xf numFmtId="0" fontId="0" fillId="0" borderId="8" xfId="0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wrapText="1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7" fillId="0" borderId="5" xfId="0" applyFont="1" applyFill="1" applyBorder="1" applyAlignment="1">
      <alignment horizontal="center" wrapText="1"/>
    </xf>
    <xf numFmtId="2" fontId="7" fillId="0" borderId="13" xfId="0" applyNumberFormat="1" applyFont="1" applyBorder="1" applyAlignment="1">
      <alignment horizontal="center" wrapText="1"/>
    </xf>
    <xf numFmtId="164" fontId="0" fillId="2" borderId="4" xfId="0" applyNumberFormat="1" applyFont="1" applyFill="1" applyBorder="1" applyAlignment="1">
      <alignment vertical="center"/>
    </xf>
    <xf numFmtId="164" fontId="0" fillId="2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wrapText="1"/>
    </xf>
    <xf numFmtId="49" fontId="6" fillId="0" borderId="3" xfId="0" applyNumberFormat="1" applyFont="1" applyFill="1" applyBorder="1" applyAlignment="1">
      <alignment horizontal="left" wrapText="1"/>
    </xf>
    <xf numFmtId="2" fontId="6" fillId="0" borderId="3" xfId="0" applyNumberFormat="1" applyFont="1" applyBorder="1" applyAlignment="1">
      <alignment horizontal="left" wrapText="1"/>
    </xf>
    <xf numFmtId="2" fontId="6" fillId="0" borderId="8" xfId="0" applyNumberFormat="1" applyFont="1" applyBorder="1" applyAlignment="1">
      <alignment wrapText="1"/>
    </xf>
    <xf numFmtId="2" fontId="6" fillId="0" borderId="10" xfId="0" applyNumberFormat="1" applyFont="1" applyBorder="1" applyAlignment="1">
      <alignment wrapText="1"/>
    </xf>
    <xf numFmtId="2" fontId="6" fillId="0" borderId="2" xfId="0" applyNumberFormat="1" applyFont="1" applyBorder="1" applyAlignment="1">
      <alignment horizontal="center" wrapText="1"/>
    </xf>
    <xf numFmtId="0" fontId="6" fillId="0" borderId="2" xfId="0" applyFont="1" applyFill="1" applyBorder="1" applyAlignment="1">
      <alignment horizontal="center" wrapText="1"/>
    </xf>
    <xf numFmtId="2" fontId="6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164" fontId="0" fillId="2" borderId="3" xfId="0" applyNumberFormat="1" applyFont="1" applyFill="1" applyBorder="1" applyAlignment="1">
      <alignment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wrapText="1"/>
    </xf>
    <xf numFmtId="2" fontId="6" fillId="0" borderId="3" xfId="0" applyNumberFormat="1" applyFont="1" applyFill="1" applyBorder="1" applyAlignment="1">
      <alignment horizontal="left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left" wrapText="1"/>
    </xf>
    <xf numFmtId="2" fontId="6" fillId="0" borderId="7" xfId="0" applyNumberFormat="1" applyFont="1" applyFill="1" applyBorder="1" applyAlignment="1">
      <alignment horizontal="left" wrapText="1"/>
    </xf>
    <xf numFmtId="2" fontId="6" fillId="0" borderId="4" xfId="0" applyNumberFormat="1" applyFont="1" applyFill="1" applyBorder="1" applyAlignment="1">
      <alignment horizontal="left" wrapText="1"/>
    </xf>
    <xf numFmtId="0" fontId="0" fillId="0" borderId="4" xfId="0" applyBorder="1" applyAlignment="1">
      <alignment vertical="center"/>
    </xf>
    <xf numFmtId="4" fontId="0" fillId="0" borderId="4" xfId="0" applyNumberFormat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/>
    </xf>
    <xf numFmtId="4" fontId="0" fillId="0" borderId="2" xfId="0" applyNumberForma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6" fillId="0" borderId="9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2" fontId="7" fillId="4" borderId="3" xfId="0" applyNumberFormat="1" applyFont="1" applyFill="1" applyBorder="1" applyAlignment="1">
      <alignment horizontal="center" wrapText="1"/>
    </xf>
    <xf numFmtId="0" fontId="0" fillId="4" borderId="0" xfId="0" applyFill="1"/>
    <xf numFmtId="2" fontId="6" fillId="0" borderId="2" xfId="0" applyNumberFormat="1" applyFont="1" applyFill="1" applyBorder="1" applyAlignment="1">
      <alignment horizontal="left" vertical="center" wrapText="1"/>
    </xf>
    <xf numFmtId="2" fontId="6" fillId="5" borderId="2" xfId="0" applyNumberFormat="1" applyFont="1" applyFill="1" applyBorder="1" applyAlignment="1">
      <alignment horizontal="left" wrapText="1"/>
    </xf>
    <xf numFmtId="0" fontId="0" fillId="5" borderId="2" xfId="0" applyFill="1" applyBorder="1" applyAlignment="1">
      <alignment vertical="center"/>
    </xf>
    <xf numFmtId="4" fontId="0" fillId="5" borderId="2" xfId="0" applyNumberFormat="1" applyFill="1" applyBorder="1" applyAlignment="1">
      <alignment vertical="center"/>
    </xf>
    <xf numFmtId="0" fontId="0" fillId="5" borderId="0" xfId="0" applyFill="1"/>
    <xf numFmtId="2" fontId="6" fillId="0" borderId="10" xfId="0" applyNumberFormat="1" applyFont="1" applyFill="1" applyBorder="1" applyAlignment="1">
      <alignment horizontal="left" wrapText="1"/>
    </xf>
    <xf numFmtId="0" fontId="7" fillId="0" borderId="9" xfId="0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2" fontId="12" fillId="0" borderId="2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/>
    </xf>
    <xf numFmtId="4" fontId="13" fillId="0" borderId="2" xfId="0" applyNumberFormat="1" applyFont="1" applyBorder="1" applyAlignment="1">
      <alignment vertical="center"/>
    </xf>
    <xf numFmtId="2" fontId="7" fillId="0" borderId="2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vertical="center" wrapText="1"/>
    </xf>
    <xf numFmtId="4" fontId="5" fillId="0" borderId="3" xfId="0" applyNumberFormat="1" applyFont="1" applyBorder="1" applyAlignment="1">
      <alignment vertical="center"/>
    </xf>
    <xf numFmtId="4" fontId="5" fillId="0" borderId="4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horizontal="center" vertical="center"/>
    </xf>
    <xf numFmtId="2" fontId="0" fillId="0" borderId="0" xfId="0" applyNumberForma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/>
    <xf numFmtId="2" fontId="0" fillId="0" borderId="0" xfId="0" applyNumberFormat="1"/>
    <xf numFmtId="4" fontId="0" fillId="0" borderId="1" xfId="0" applyNumberForma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4" fillId="0" borderId="0" xfId="0" applyFont="1"/>
    <xf numFmtId="2" fontId="14" fillId="0" borderId="0" xfId="0" applyNumberFormat="1" applyFont="1"/>
    <xf numFmtId="0" fontId="14" fillId="0" borderId="0" xfId="0" applyFont="1" applyAlignment="1">
      <alignment horizontal="center"/>
    </xf>
    <xf numFmtId="4" fontId="14" fillId="0" borderId="0" xfId="0" applyNumberFormat="1" applyFont="1"/>
    <xf numFmtId="164" fontId="14" fillId="0" borderId="0" xfId="0" applyNumberFormat="1" applyFont="1" applyBorder="1"/>
    <xf numFmtId="2" fontId="14" fillId="0" borderId="0" xfId="0" applyNumberFormat="1" applyFont="1" applyFill="1" applyBorder="1" applyAlignment="1">
      <alignment vertical="center"/>
    </xf>
    <xf numFmtId="0" fontId="0" fillId="0" borderId="0" xfId="0" applyFont="1"/>
    <xf numFmtId="0" fontId="3" fillId="0" borderId="0" xfId="0" applyFont="1" applyAlignment="1">
      <alignment horizontal="center"/>
    </xf>
    <xf numFmtId="4" fontId="0" fillId="0" borderId="0" xfId="0" applyNumberFormat="1" applyFont="1"/>
    <xf numFmtId="164" fontId="0" fillId="0" borderId="0" xfId="0" applyNumberFormat="1" applyFont="1"/>
    <xf numFmtId="165" fontId="0" fillId="0" borderId="0" xfId="0" applyNumberFormat="1" applyFont="1" applyFill="1"/>
    <xf numFmtId="0" fontId="6" fillId="0" borderId="0" xfId="0" applyFont="1"/>
    <xf numFmtId="2" fontId="6" fillId="0" borderId="0" xfId="0" applyNumberFormat="1" applyFont="1"/>
    <xf numFmtId="0" fontId="2" fillId="0" borderId="0" xfId="0" applyFont="1" applyAlignment="1">
      <alignment horizontal="left"/>
    </xf>
    <xf numFmtId="4" fontId="0" fillId="0" borderId="0" xfId="0" applyNumberFormat="1" applyFill="1" applyBorder="1"/>
    <xf numFmtId="0" fontId="6" fillId="0" borderId="0" xfId="0" applyFont="1" applyAlignment="1">
      <alignment horizontal="center"/>
    </xf>
    <xf numFmtId="4" fontId="6" fillId="0" borderId="0" xfId="0" applyNumberFormat="1" applyFont="1"/>
    <xf numFmtId="164" fontId="6" fillId="0" borderId="0" xfId="0" applyNumberFormat="1" applyFont="1"/>
    <xf numFmtId="165" fontId="6" fillId="0" borderId="0" xfId="0" applyNumberFormat="1" applyFont="1" applyFill="1"/>
    <xf numFmtId="0" fontId="6" fillId="0" borderId="1" xfId="0" applyFont="1" applyBorder="1"/>
    <xf numFmtId="0" fontId="6" fillId="0" borderId="0" xfId="0" applyFont="1" applyBorder="1"/>
    <xf numFmtId="0" fontId="6" fillId="0" borderId="0" xfId="0" applyFont="1" applyBorder="1" applyAlignment="1"/>
    <xf numFmtId="0" fontId="6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164" fontId="14" fillId="0" borderId="0" xfId="0" applyNumberFormat="1" applyFont="1"/>
    <xf numFmtId="2" fontId="14" fillId="0" borderId="0" xfId="0" applyNumberFormat="1" applyFont="1" applyFill="1"/>
    <xf numFmtId="16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186"/>
  <sheetViews>
    <sheetView tabSelected="1" workbookViewId="0">
      <selection sqref="A1:XFD1048576"/>
    </sheetView>
  </sheetViews>
  <sheetFormatPr defaultRowHeight="15"/>
  <cols>
    <col min="1" max="9" width="8.85546875" customWidth="1"/>
    <col min="10" max="10" width="8.7109375" customWidth="1"/>
    <col min="11" max="11" width="10.5703125" style="228" hidden="1" customWidth="1"/>
    <col min="12" max="12" width="10.7109375" style="10" customWidth="1"/>
    <col min="13" max="13" width="9.42578125" style="10" customWidth="1"/>
    <col min="14" max="14" width="9.140625" hidden="1" customWidth="1"/>
    <col min="15" max="15" width="11.7109375" style="11" hidden="1" customWidth="1"/>
    <col min="16" max="16" width="10.85546875" hidden="1" customWidth="1"/>
    <col min="17" max="17" width="10.7109375" style="259" customWidth="1"/>
    <col min="18" max="18" width="12.5703125" style="13" customWidth="1"/>
    <col min="19" max="19" width="9.140625" style="4"/>
    <col min="20" max="27" width="9.140625" style="5"/>
  </cols>
  <sheetData>
    <row r="1" spans="1:31" s="5" customFormat="1" ht="15.75">
      <c r="A1"/>
      <c r="B1"/>
      <c r="C1"/>
      <c r="D1"/>
      <c r="E1"/>
      <c r="F1"/>
      <c r="G1"/>
      <c r="H1"/>
      <c r="I1" s="1"/>
      <c r="J1" s="1"/>
      <c r="K1" s="2"/>
      <c r="L1" s="3" t="s">
        <v>0</v>
      </c>
      <c r="M1" s="3"/>
      <c r="N1" s="3"/>
      <c r="O1" s="3"/>
      <c r="P1" s="3"/>
      <c r="Q1" s="3"/>
      <c r="R1" s="3"/>
      <c r="S1" s="4"/>
      <c r="AB1"/>
      <c r="AC1"/>
      <c r="AD1"/>
      <c r="AE1"/>
    </row>
    <row r="2" spans="1:31" s="5" customFormat="1" ht="47.25" customHeight="1">
      <c r="A2"/>
      <c r="B2"/>
      <c r="C2"/>
      <c r="D2"/>
      <c r="E2"/>
      <c r="F2"/>
      <c r="G2"/>
      <c r="H2"/>
      <c r="I2" s="6"/>
      <c r="J2" s="6"/>
      <c r="K2" s="6"/>
      <c r="L2" s="7" t="s">
        <v>1</v>
      </c>
      <c r="M2" s="7"/>
      <c r="N2" s="7"/>
      <c r="O2" s="7"/>
      <c r="P2" s="7"/>
      <c r="Q2" s="7"/>
      <c r="R2" s="7"/>
      <c r="S2" s="4"/>
      <c r="T2" s="8"/>
      <c r="U2" s="8"/>
      <c r="V2" s="8"/>
      <c r="W2" s="8"/>
      <c r="X2" s="8"/>
      <c r="Y2" s="8"/>
      <c r="Z2" s="8"/>
      <c r="AB2"/>
      <c r="AC2"/>
      <c r="AD2"/>
      <c r="AE2"/>
    </row>
    <row r="3" spans="1:31" s="5" customFormat="1" ht="15.75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9"/>
      <c r="L3" s="10"/>
      <c r="M3" s="10"/>
      <c r="N3"/>
      <c r="O3" s="11"/>
      <c r="P3" s="12"/>
      <c r="Q3" s="12"/>
      <c r="R3" s="13"/>
      <c r="S3" s="4"/>
      <c r="T3" s="14"/>
      <c r="U3" s="14"/>
      <c r="V3" s="14"/>
      <c r="W3" s="12"/>
      <c r="X3" s="12"/>
      <c r="Y3" s="12"/>
      <c r="Z3" s="12"/>
      <c r="AB3"/>
      <c r="AC3"/>
      <c r="AD3"/>
      <c r="AE3"/>
    </row>
    <row r="4" spans="1:31" s="5" customFormat="1" ht="15.75" customHeight="1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15" t="s">
        <v>4</v>
      </c>
      <c r="L4" s="16"/>
      <c r="M4" s="17"/>
      <c r="N4" s="17"/>
      <c r="O4" s="17"/>
      <c r="P4" s="17"/>
      <c r="Q4" s="18"/>
      <c r="R4" s="13"/>
      <c r="S4" s="4"/>
      <c r="AB4"/>
      <c r="AC4"/>
      <c r="AD4"/>
      <c r="AE4"/>
    </row>
    <row r="5" spans="1:31" s="5" customFormat="1" ht="15.75" customHeight="1">
      <c r="A5" s="7" t="s">
        <v>5</v>
      </c>
      <c r="B5" s="7"/>
      <c r="C5" s="7"/>
      <c r="D5" s="7"/>
      <c r="E5" s="7"/>
      <c r="F5" s="7"/>
      <c r="G5" s="7"/>
      <c r="H5" s="7"/>
      <c r="I5" s="7"/>
      <c r="J5" s="7"/>
      <c r="K5" s="15"/>
      <c r="L5" s="16"/>
      <c r="M5" s="17"/>
      <c r="N5" s="17"/>
      <c r="O5" s="17"/>
      <c r="P5" s="17"/>
      <c r="Q5" s="18"/>
      <c r="R5" s="13"/>
      <c r="S5" s="4"/>
    </row>
    <row r="6" spans="1:31" s="5" customFormat="1" ht="20.2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15" t="s">
        <v>6</v>
      </c>
      <c r="L6" s="16"/>
      <c r="M6" s="19"/>
      <c r="N6" s="19"/>
      <c r="O6" s="19"/>
      <c r="P6" s="19"/>
      <c r="Q6" s="20"/>
      <c r="R6" s="20"/>
      <c r="S6" s="4"/>
    </row>
    <row r="7" spans="1:31" s="5" customFormat="1" ht="59.25" customHeight="1">
      <c r="A7" s="21" t="s">
        <v>7</v>
      </c>
      <c r="B7" s="21"/>
      <c r="C7" s="21"/>
      <c r="D7" s="21"/>
      <c r="E7" s="21"/>
      <c r="F7" s="21"/>
      <c r="G7" s="21"/>
      <c r="H7" s="21"/>
      <c r="I7" s="21"/>
      <c r="J7" s="21"/>
      <c r="K7" s="22"/>
      <c r="L7" s="23" t="s">
        <v>8</v>
      </c>
      <c r="M7" s="23" t="s">
        <v>9</v>
      </c>
      <c r="N7" s="24"/>
      <c r="O7" s="25"/>
      <c r="P7" s="26">
        <v>1.92</v>
      </c>
      <c r="Q7" s="27" t="s">
        <v>10</v>
      </c>
      <c r="R7" s="27"/>
    </row>
    <row r="8" spans="1:31" s="5" customFormat="1" ht="24" customHeight="1">
      <c r="A8" s="28" t="s">
        <v>11</v>
      </c>
      <c r="B8" s="29"/>
      <c r="C8" s="29"/>
      <c r="D8" s="29"/>
      <c r="E8" s="29"/>
      <c r="F8" s="29"/>
      <c r="G8" s="29"/>
      <c r="H8" s="29"/>
      <c r="I8" s="29"/>
      <c r="J8" s="29"/>
      <c r="K8" s="30"/>
      <c r="L8" s="31"/>
      <c r="M8" s="32"/>
      <c r="N8" s="32"/>
      <c r="O8" s="32"/>
      <c r="P8" s="32"/>
      <c r="Q8" s="33">
        <f>Q9+Q10+Q11+Q12+Q13</f>
        <v>4.9075510629002089E-3</v>
      </c>
      <c r="R8" s="33"/>
    </row>
    <row r="9" spans="1:31" s="5" customFormat="1" ht="36.75" customHeight="1">
      <c r="A9" s="34" t="s">
        <v>12</v>
      </c>
      <c r="B9" s="34"/>
      <c r="C9" s="34"/>
      <c r="D9" s="34"/>
      <c r="E9" s="34"/>
      <c r="F9" s="34"/>
      <c r="G9" s="34"/>
      <c r="H9" s="34"/>
      <c r="I9" s="34"/>
      <c r="J9" s="34"/>
      <c r="K9" s="35">
        <v>0.26666666666666666</v>
      </c>
      <c r="L9" s="36" t="s">
        <v>13</v>
      </c>
      <c r="M9" s="36" t="s">
        <v>14</v>
      </c>
      <c r="N9" s="37"/>
      <c r="O9" s="38">
        <v>29.333333333333332</v>
      </c>
      <c r="P9" s="39">
        <v>66</v>
      </c>
      <c r="Q9" s="40">
        <v>1.1000000000000001E-3</v>
      </c>
      <c r="R9" s="40"/>
    </row>
    <row r="10" spans="1:31" s="5" customFormat="1" ht="32.25" customHeight="1">
      <c r="A10" s="34" t="s">
        <v>15</v>
      </c>
      <c r="B10" s="34"/>
      <c r="C10" s="34"/>
      <c r="D10" s="34"/>
      <c r="E10" s="34"/>
      <c r="F10" s="34"/>
      <c r="G10" s="34"/>
      <c r="H10" s="34"/>
      <c r="I10" s="34"/>
      <c r="J10" s="34"/>
      <c r="K10" s="41">
        <v>0.23333333333333334</v>
      </c>
      <c r="L10" s="23" t="s">
        <v>13</v>
      </c>
      <c r="M10" s="23" t="s">
        <v>14</v>
      </c>
      <c r="N10" s="42"/>
      <c r="O10" s="43">
        <v>25.666666666666668</v>
      </c>
      <c r="P10" s="44">
        <v>57.75</v>
      </c>
      <c r="Q10" s="40">
        <v>1.8E-3</v>
      </c>
      <c r="R10" s="40"/>
    </row>
    <row r="11" spans="1:31" s="5" customFormat="1" ht="53.25" customHeight="1">
      <c r="A11" s="34" t="s">
        <v>16</v>
      </c>
      <c r="B11" s="34"/>
      <c r="C11" s="34"/>
      <c r="D11" s="34"/>
      <c r="E11" s="34"/>
      <c r="F11" s="34"/>
      <c r="G11" s="34"/>
      <c r="H11" s="34"/>
      <c r="I11" s="34"/>
      <c r="J11" s="34"/>
      <c r="K11" s="41">
        <v>0.23333333333333334</v>
      </c>
      <c r="L11" s="23" t="s">
        <v>13</v>
      </c>
      <c r="M11" s="23" t="s">
        <v>14</v>
      </c>
      <c r="N11" s="42"/>
      <c r="O11" s="43">
        <v>25.666666666666668</v>
      </c>
      <c r="P11" s="44">
        <v>57.75</v>
      </c>
      <c r="Q11" s="40">
        <v>9.6916258208975604E-4</v>
      </c>
      <c r="R11" s="40"/>
    </row>
    <row r="12" spans="1:31" s="5" customFormat="1" ht="55.5" customHeight="1">
      <c r="A12" s="34" t="s">
        <v>17</v>
      </c>
      <c r="B12" s="34"/>
      <c r="C12" s="34"/>
      <c r="D12" s="34"/>
      <c r="E12" s="34"/>
      <c r="F12" s="34"/>
      <c r="G12" s="34"/>
      <c r="H12" s="34"/>
      <c r="I12" s="34"/>
      <c r="J12" s="34"/>
      <c r="K12" s="41">
        <v>0</v>
      </c>
      <c r="L12" s="23" t="s">
        <v>13</v>
      </c>
      <c r="M12" s="23" t="s">
        <v>14</v>
      </c>
      <c r="N12" s="42"/>
      <c r="O12" s="43"/>
      <c r="P12" s="44">
        <v>0</v>
      </c>
      <c r="Q12" s="40">
        <v>0</v>
      </c>
      <c r="R12" s="40"/>
    </row>
    <row r="13" spans="1:31" s="5" customFormat="1" ht="37.5" customHeight="1">
      <c r="A13" s="34" t="s">
        <v>18</v>
      </c>
      <c r="B13" s="34"/>
      <c r="C13" s="34"/>
      <c r="D13" s="34"/>
      <c r="E13" s="34"/>
      <c r="F13" s="34"/>
      <c r="G13" s="34"/>
      <c r="H13" s="34"/>
      <c r="I13" s="34"/>
      <c r="J13" s="34"/>
      <c r="K13" s="45">
        <v>0.25</v>
      </c>
      <c r="L13" s="46" t="s">
        <v>13</v>
      </c>
      <c r="M13" s="46" t="s">
        <v>14</v>
      </c>
      <c r="N13" s="47"/>
      <c r="O13" s="48">
        <v>27.5</v>
      </c>
      <c r="P13" s="49">
        <v>61.875</v>
      </c>
      <c r="Q13" s="40">
        <v>1.038388480810453E-3</v>
      </c>
      <c r="R13" s="40"/>
    </row>
    <row r="14" spans="1:31" s="5" customFormat="1" ht="18.75" customHeight="1">
      <c r="A14" s="50" t="s">
        <v>19</v>
      </c>
      <c r="B14" s="50"/>
      <c r="C14" s="50"/>
      <c r="D14" s="50"/>
      <c r="E14" s="50"/>
      <c r="F14" s="50"/>
      <c r="G14" s="50"/>
      <c r="H14" s="50"/>
      <c r="I14" s="50"/>
      <c r="J14" s="51"/>
      <c r="K14" s="30"/>
      <c r="L14" s="31"/>
      <c r="M14" s="32"/>
      <c r="N14" s="32"/>
      <c r="O14" s="32"/>
      <c r="P14" s="32"/>
      <c r="Q14" s="33">
        <f>Q15+Q16+Q17</f>
        <v>5.1227165053315676E-3</v>
      </c>
      <c r="R14" s="33"/>
    </row>
    <row r="15" spans="1:31" s="5" customFormat="1" ht="30.75" customHeight="1">
      <c r="A15" s="34" t="s">
        <v>20</v>
      </c>
      <c r="B15" s="34"/>
      <c r="C15" s="34"/>
      <c r="D15" s="34"/>
      <c r="E15" s="34"/>
      <c r="F15" s="34"/>
      <c r="G15" s="34"/>
      <c r="H15" s="34"/>
      <c r="I15" s="34"/>
      <c r="J15" s="34"/>
      <c r="K15" s="35">
        <v>0.41666666666666669</v>
      </c>
      <c r="L15" s="36" t="s">
        <v>13</v>
      </c>
      <c r="M15" s="36" t="s">
        <v>14</v>
      </c>
      <c r="N15" s="37"/>
      <c r="O15" s="38">
        <v>45.833333333333336</v>
      </c>
      <c r="P15" s="39">
        <v>103.125</v>
      </c>
      <c r="Q15" s="40">
        <v>1.7306474680174213E-3</v>
      </c>
      <c r="R15" s="40"/>
    </row>
    <row r="16" spans="1:31" s="5" customFormat="1" ht="66" customHeight="1">
      <c r="A16" s="34" t="s">
        <v>21</v>
      </c>
      <c r="B16" s="34"/>
      <c r="C16" s="34"/>
      <c r="D16" s="34"/>
      <c r="E16" s="34"/>
      <c r="F16" s="34"/>
      <c r="G16" s="34"/>
      <c r="H16" s="34"/>
      <c r="I16" s="34"/>
      <c r="J16" s="34"/>
      <c r="K16" s="41">
        <v>0.35</v>
      </c>
      <c r="L16" s="23" t="s">
        <v>13</v>
      </c>
      <c r="M16" s="23" t="s">
        <v>14</v>
      </c>
      <c r="N16" s="42"/>
      <c r="O16" s="43">
        <v>38.5</v>
      </c>
      <c r="P16" s="44">
        <v>86.625</v>
      </c>
      <c r="Q16" s="40">
        <v>1.4537438731346342E-3</v>
      </c>
      <c r="R16" s="40"/>
    </row>
    <row r="17" spans="1:18" s="5" customFormat="1" ht="37.5" customHeight="1">
      <c r="A17" s="34" t="s">
        <v>22</v>
      </c>
      <c r="B17" s="34"/>
      <c r="C17" s="34"/>
      <c r="D17" s="34"/>
      <c r="E17" s="34"/>
      <c r="F17" s="34"/>
      <c r="G17" s="34"/>
      <c r="H17" s="34"/>
      <c r="I17" s="34"/>
      <c r="J17" s="34"/>
      <c r="K17" s="45">
        <v>0.46666666666666667</v>
      </c>
      <c r="L17" s="46" t="s">
        <v>23</v>
      </c>
      <c r="M17" s="46" t="s">
        <v>14</v>
      </c>
      <c r="N17" s="47"/>
      <c r="O17" s="48">
        <v>51.333333333333336</v>
      </c>
      <c r="P17" s="49">
        <v>115.5</v>
      </c>
      <c r="Q17" s="40">
        <v>1.9383251641795121E-3</v>
      </c>
      <c r="R17" s="40"/>
    </row>
    <row r="18" spans="1:18" s="5" customFormat="1" ht="33" customHeight="1">
      <c r="A18" s="50" t="s">
        <v>24</v>
      </c>
      <c r="B18" s="50"/>
      <c r="C18" s="50"/>
      <c r="D18" s="50"/>
      <c r="E18" s="50"/>
      <c r="F18" s="50"/>
      <c r="G18" s="50"/>
      <c r="H18" s="50"/>
      <c r="I18" s="50"/>
      <c r="J18" s="51"/>
      <c r="K18" s="30"/>
      <c r="L18" s="52"/>
      <c r="M18" s="53"/>
      <c r="N18" s="53"/>
      <c r="O18" s="53"/>
      <c r="P18" s="53"/>
      <c r="Q18" s="54">
        <f>Q19+Q20+Q21</f>
        <v>2.5422906455224389E-3</v>
      </c>
      <c r="R18" s="54"/>
    </row>
    <row r="19" spans="1:18" s="5" customFormat="1" ht="69.75" customHeight="1">
      <c r="A19" s="34" t="s">
        <v>25</v>
      </c>
      <c r="B19" s="34"/>
      <c r="C19" s="34"/>
      <c r="D19" s="34"/>
      <c r="E19" s="34"/>
      <c r="F19" s="34"/>
      <c r="G19" s="34"/>
      <c r="H19" s="34"/>
      <c r="I19" s="34"/>
      <c r="J19" s="34"/>
      <c r="K19" s="35">
        <v>0.25</v>
      </c>
      <c r="L19" s="23" t="s">
        <v>26</v>
      </c>
      <c r="M19" s="23" t="s">
        <v>14</v>
      </c>
      <c r="N19" s="42"/>
      <c r="O19" s="43">
        <v>27.5</v>
      </c>
      <c r="P19" s="44">
        <v>61.875</v>
      </c>
      <c r="Q19" s="40">
        <v>2.3E-3</v>
      </c>
      <c r="R19" s="40"/>
    </row>
    <row r="20" spans="1:18" s="5" customFormat="1" ht="48" customHeight="1">
      <c r="A20" s="34" t="s">
        <v>27</v>
      </c>
      <c r="B20" s="34"/>
      <c r="C20" s="34"/>
      <c r="D20" s="34"/>
      <c r="E20" s="34"/>
      <c r="F20" s="34"/>
      <c r="G20" s="34"/>
      <c r="H20" s="34"/>
      <c r="I20" s="34"/>
      <c r="J20" s="34"/>
      <c r="K20" s="41">
        <v>0.23333333333333334</v>
      </c>
      <c r="L20" s="23" t="s">
        <v>26</v>
      </c>
      <c r="M20" s="23" t="s">
        <v>14</v>
      </c>
      <c r="N20" s="42"/>
      <c r="O20" s="43">
        <v>6.416666666666667</v>
      </c>
      <c r="P20" s="44">
        <v>14.4375</v>
      </c>
      <c r="Q20" s="40">
        <v>2.4229064552243901E-4</v>
      </c>
      <c r="R20" s="40"/>
    </row>
    <row r="21" spans="1:18" s="5" customFormat="1" ht="52.5" customHeight="1">
      <c r="A21" s="34" t="s">
        <v>28</v>
      </c>
      <c r="B21" s="34"/>
      <c r="C21" s="34"/>
      <c r="D21" s="34"/>
      <c r="E21" s="34"/>
      <c r="F21" s="34"/>
      <c r="G21" s="34"/>
      <c r="H21" s="34"/>
      <c r="I21" s="34"/>
      <c r="J21" s="34"/>
      <c r="K21" s="45">
        <v>0</v>
      </c>
      <c r="L21" s="46" t="s">
        <v>26</v>
      </c>
      <c r="M21" s="46" t="s">
        <v>14</v>
      </c>
      <c r="N21" s="47"/>
      <c r="O21" s="48"/>
      <c r="P21" s="49">
        <v>0</v>
      </c>
      <c r="Q21" s="40">
        <v>0</v>
      </c>
      <c r="R21" s="40"/>
    </row>
    <row r="22" spans="1:18" s="5" customFormat="1" ht="39" customHeight="1">
      <c r="A22" s="50" t="s">
        <v>29</v>
      </c>
      <c r="B22" s="50"/>
      <c r="C22" s="50"/>
      <c r="D22" s="50"/>
      <c r="E22" s="50"/>
      <c r="F22" s="50"/>
      <c r="G22" s="50"/>
      <c r="H22" s="50"/>
      <c r="I22" s="50"/>
      <c r="J22" s="51"/>
      <c r="K22" s="30"/>
      <c r="L22" s="52"/>
      <c r="M22" s="53"/>
      <c r="N22" s="53"/>
      <c r="O22" s="53"/>
      <c r="P22" s="53"/>
      <c r="Q22" s="54">
        <f>Q23+Q24+Q25+Q26+Q27+Q28</f>
        <v>3.933039420149366E-2</v>
      </c>
      <c r="R22" s="54"/>
    </row>
    <row r="23" spans="1:18" s="5" customFormat="1" ht="39.75" customHeight="1">
      <c r="A23" s="34" t="s">
        <v>30</v>
      </c>
      <c r="B23" s="34"/>
      <c r="C23" s="34"/>
      <c r="D23" s="34"/>
      <c r="E23" s="34"/>
      <c r="F23" s="34"/>
      <c r="G23" s="34"/>
      <c r="H23" s="34"/>
      <c r="I23" s="34"/>
      <c r="J23" s="34"/>
      <c r="K23" s="35">
        <v>0.41666666666666669</v>
      </c>
      <c r="L23" s="36" t="s">
        <v>31</v>
      </c>
      <c r="M23" s="36" t="s">
        <v>14</v>
      </c>
      <c r="N23" s="37"/>
      <c r="O23" s="38">
        <v>45.833333333333336</v>
      </c>
      <c r="P23" s="39">
        <v>103.125</v>
      </c>
      <c r="Q23" s="40">
        <v>1.7306474680174213E-3</v>
      </c>
      <c r="R23" s="40"/>
    </row>
    <row r="24" spans="1:18" s="5" customFormat="1" ht="54" customHeight="1">
      <c r="A24" s="34" t="s">
        <v>32</v>
      </c>
      <c r="B24" s="34"/>
      <c r="C24" s="34"/>
      <c r="D24" s="34"/>
      <c r="E24" s="34"/>
      <c r="F24" s="34"/>
      <c r="G24" s="34"/>
      <c r="H24" s="34"/>
      <c r="I24" s="34"/>
      <c r="J24" s="34"/>
      <c r="K24" s="41">
        <v>0.25</v>
      </c>
      <c r="L24" s="23" t="s">
        <v>26</v>
      </c>
      <c r="M24" s="23" t="s">
        <v>14</v>
      </c>
      <c r="N24" s="42"/>
      <c r="O24" s="43">
        <v>27.5</v>
      </c>
      <c r="P24" s="44">
        <v>61.875</v>
      </c>
      <c r="Q24" s="40">
        <v>1.038388480810453E-3</v>
      </c>
      <c r="R24" s="40"/>
    </row>
    <row r="25" spans="1:18" s="5" customFormat="1" ht="84" customHeight="1">
      <c r="A25" s="34" t="s">
        <v>33</v>
      </c>
      <c r="B25" s="34"/>
      <c r="C25" s="34"/>
      <c r="D25" s="34"/>
      <c r="E25" s="34"/>
      <c r="F25" s="34"/>
      <c r="G25" s="34"/>
      <c r="H25" s="34"/>
      <c r="I25" s="34"/>
      <c r="J25" s="34"/>
      <c r="K25" s="41">
        <v>0.2</v>
      </c>
      <c r="L25" s="23" t="s">
        <v>31</v>
      </c>
      <c r="M25" s="23" t="s">
        <v>14</v>
      </c>
      <c r="N25" s="42"/>
      <c r="O25" s="43">
        <v>22</v>
      </c>
      <c r="P25" s="44">
        <v>49.5</v>
      </c>
      <c r="Q25" s="40">
        <v>8.3071078464836226E-4</v>
      </c>
      <c r="R25" s="40"/>
    </row>
    <row r="26" spans="1:18" s="5" customFormat="1" ht="41.25" customHeight="1">
      <c r="A26" s="34" t="s">
        <v>34</v>
      </c>
      <c r="B26" s="34"/>
      <c r="C26" s="34"/>
      <c r="D26" s="34"/>
      <c r="E26" s="34"/>
      <c r="F26" s="34"/>
      <c r="G26" s="34"/>
      <c r="H26" s="34"/>
      <c r="I26" s="34"/>
      <c r="J26" s="34"/>
      <c r="K26" s="41">
        <v>0.41666666666666669</v>
      </c>
      <c r="L26" s="23" t="s">
        <v>26</v>
      </c>
      <c r="M26" s="23" t="s">
        <v>14</v>
      </c>
      <c r="N26" s="42"/>
      <c r="O26" s="43">
        <v>45.833333333333336</v>
      </c>
      <c r="P26" s="44">
        <v>103.125</v>
      </c>
      <c r="Q26" s="40">
        <v>1.7306474680174213E-3</v>
      </c>
      <c r="R26" s="40"/>
    </row>
    <row r="27" spans="1:18" s="5" customFormat="1" ht="31.5" customHeight="1">
      <c r="A27" s="34" t="s">
        <v>35</v>
      </c>
      <c r="B27" s="34"/>
      <c r="C27" s="34"/>
      <c r="D27" s="34"/>
      <c r="E27" s="34"/>
      <c r="F27" s="34"/>
      <c r="G27" s="34"/>
      <c r="H27" s="34"/>
      <c r="I27" s="34"/>
      <c r="J27" s="34"/>
      <c r="K27" s="41">
        <v>0</v>
      </c>
      <c r="L27" s="23" t="s">
        <v>26</v>
      </c>
      <c r="M27" s="23"/>
      <c r="N27" s="42"/>
      <c r="O27" s="43"/>
      <c r="P27" s="44">
        <v>0</v>
      </c>
      <c r="Q27" s="40">
        <v>0</v>
      </c>
      <c r="R27" s="40"/>
    </row>
    <row r="28" spans="1:18" s="5" customFormat="1" ht="27.75" customHeight="1">
      <c r="A28" s="55" t="s">
        <v>36</v>
      </c>
      <c r="B28" s="55"/>
      <c r="C28" s="55"/>
      <c r="D28" s="55"/>
      <c r="E28" s="55"/>
      <c r="F28" s="55"/>
      <c r="G28" s="55"/>
      <c r="H28" s="55"/>
      <c r="I28" s="55"/>
      <c r="J28" s="55"/>
      <c r="K28" s="41"/>
      <c r="L28" s="23" t="s">
        <v>26</v>
      </c>
      <c r="M28" s="23" t="s">
        <v>37</v>
      </c>
      <c r="N28" s="42"/>
      <c r="O28" s="43"/>
      <c r="P28" s="44">
        <v>0</v>
      </c>
      <c r="Q28" s="40">
        <v>3.4000000000000002E-2</v>
      </c>
      <c r="R28" s="40"/>
    </row>
    <row r="29" spans="1:18" s="5" customFormat="1" ht="33" customHeight="1">
      <c r="A29" s="56" t="s">
        <v>38</v>
      </c>
      <c r="B29" s="56"/>
      <c r="C29" s="56"/>
      <c r="D29" s="56"/>
      <c r="E29" s="56"/>
      <c r="F29" s="56"/>
      <c r="G29" s="56"/>
      <c r="H29" s="56"/>
      <c r="I29" s="56"/>
      <c r="J29" s="56"/>
      <c r="K29" s="30"/>
      <c r="L29" s="52"/>
      <c r="M29" s="53"/>
      <c r="N29" s="53"/>
      <c r="O29" s="53"/>
      <c r="P29" s="53"/>
      <c r="Q29" s="54">
        <f>Q30+Q31+Q32+Q33+Q34+Q35+Q36+Q37+Q38+Q39+Q40+Q41+Q42+Q43+Q44</f>
        <v>0.15023321584130339</v>
      </c>
      <c r="R29" s="54"/>
    </row>
    <row r="30" spans="1:18" s="5" customFormat="1" ht="25.5" customHeight="1">
      <c r="A30" s="57" t="s">
        <v>39</v>
      </c>
      <c r="B30" s="58"/>
      <c r="C30" s="58"/>
      <c r="D30" s="58"/>
      <c r="E30" s="58"/>
      <c r="F30" s="58"/>
      <c r="G30" s="58"/>
      <c r="H30" s="58"/>
      <c r="I30" s="58"/>
      <c r="J30" s="59"/>
      <c r="K30" s="35">
        <v>2.0833333333333335</v>
      </c>
      <c r="L30" s="23" t="s">
        <v>40</v>
      </c>
      <c r="M30" s="36" t="s">
        <v>41</v>
      </c>
      <c r="N30" s="37">
        <v>5</v>
      </c>
      <c r="O30" s="38">
        <v>229.16666666666669</v>
      </c>
      <c r="P30" s="39">
        <v>515.625</v>
      </c>
      <c r="Q30" s="40">
        <v>8.6532373400871072E-3</v>
      </c>
      <c r="R30" s="40"/>
    </row>
    <row r="31" spans="1:18" s="5" customFormat="1" ht="33" customHeight="1">
      <c r="A31" s="34" t="s">
        <v>42</v>
      </c>
      <c r="B31" s="34"/>
      <c r="C31" s="34"/>
      <c r="D31" s="34"/>
      <c r="E31" s="34"/>
      <c r="F31" s="34"/>
      <c r="G31" s="34"/>
      <c r="H31" s="34"/>
      <c r="I31" s="34"/>
      <c r="J31" s="34"/>
      <c r="K31" s="41">
        <v>1.2833333333333334</v>
      </c>
      <c r="L31" s="23" t="s">
        <v>26</v>
      </c>
      <c r="M31" s="23" t="s">
        <v>43</v>
      </c>
      <c r="N31" s="42">
        <v>11</v>
      </c>
      <c r="O31" s="43">
        <v>294.09722222222229</v>
      </c>
      <c r="P31" s="44">
        <v>661.71875000000011</v>
      </c>
      <c r="Q31" s="40">
        <v>1.1104987919778457E-2</v>
      </c>
      <c r="R31" s="40"/>
    </row>
    <row r="32" spans="1:18" s="5" customFormat="1" ht="71.25" customHeight="1">
      <c r="A32" s="34" t="s">
        <v>44</v>
      </c>
      <c r="B32" s="34"/>
      <c r="C32" s="34"/>
      <c r="D32" s="34"/>
      <c r="E32" s="34"/>
      <c r="F32" s="34"/>
      <c r="G32" s="34"/>
      <c r="H32" s="34"/>
      <c r="I32" s="34"/>
      <c r="J32" s="34"/>
      <c r="K32" s="41">
        <v>2.6833333333333331</v>
      </c>
      <c r="L32" s="23" t="s">
        <v>26</v>
      </c>
      <c r="M32" s="23" t="s">
        <v>43</v>
      </c>
      <c r="N32" s="42">
        <v>23</v>
      </c>
      <c r="O32" s="43">
        <v>295.16666666666663</v>
      </c>
      <c r="P32" s="44">
        <v>664.12499999999989</v>
      </c>
      <c r="Q32" s="40">
        <v>1.1145369694032193E-2</v>
      </c>
      <c r="R32" s="40"/>
    </row>
    <row r="33" spans="1:18" s="5" customFormat="1" ht="49.5" customHeight="1">
      <c r="A33" s="34" t="s">
        <v>45</v>
      </c>
      <c r="B33" s="34"/>
      <c r="C33" s="34"/>
      <c r="D33" s="34"/>
      <c r="E33" s="34"/>
      <c r="F33" s="34"/>
      <c r="G33" s="34"/>
      <c r="H33" s="34"/>
      <c r="I33" s="34"/>
      <c r="J33" s="34"/>
      <c r="K33" s="41">
        <v>1.8666666666666667</v>
      </c>
      <c r="L33" s="23" t="s">
        <v>26</v>
      </c>
      <c r="M33" s="23" t="s">
        <v>43</v>
      </c>
      <c r="N33" s="42">
        <v>8</v>
      </c>
      <c r="O33" s="43">
        <v>205.33333333333334</v>
      </c>
      <c r="P33" s="44">
        <v>462</v>
      </c>
      <c r="Q33" s="40">
        <v>7.7533006567180483E-3</v>
      </c>
      <c r="R33" s="40"/>
    </row>
    <row r="34" spans="1:18" s="5" customFormat="1" ht="24.75" customHeight="1">
      <c r="A34" s="57" t="s">
        <v>46</v>
      </c>
      <c r="B34" s="58"/>
      <c r="C34" s="58"/>
      <c r="D34" s="58"/>
      <c r="E34" s="58"/>
      <c r="F34" s="58"/>
      <c r="G34" s="58"/>
      <c r="H34" s="58"/>
      <c r="I34" s="58"/>
      <c r="J34" s="59"/>
      <c r="K34" s="41">
        <v>3.5</v>
      </c>
      <c r="L34" s="23" t="s">
        <v>40</v>
      </c>
      <c r="M34" s="23" t="s">
        <v>43</v>
      </c>
      <c r="N34" s="42">
        <v>15</v>
      </c>
      <c r="O34" s="43">
        <v>385</v>
      </c>
      <c r="P34" s="44">
        <v>866.25</v>
      </c>
      <c r="Q34" s="40">
        <v>1.4537438731346339E-2</v>
      </c>
      <c r="R34" s="40"/>
    </row>
    <row r="35" spans="1:18" s="5" customFormat="1" ht="36" customHeight="1">
      <c r="A35" s="34" t="s">
        <v>47</v>
      </c>
      <c r="B35" s="34"/>
      <c r="C35" s="34"/>
      <c r="D35" s="34"/>
      <c r="E35" s="34"/>
      <c r="F35" s="34"/>
      <c r="G35" s="34"/>
      <c r="H35" s="34"/>
      <c r="I35" s="34"/>
      <c r="J35" s="34"/>
      <c r="K35" s="41">
        <v>0.58333333333333337</v>
      </c>
      <c r="L35" s="23" t="s">
        <v>26</v>
      </c>
      <c r="M35" s="23" t="s">
        <v>43</v>
      </c>
      <c r="N35" s="42">
        <v>5</v>
      </c>
      <c r="O35" s="43">
        <v>64.166666666666671</v>
      </c>
      <c r="P35" s="44">
        <v>144.375</v>
      </c>
      <c r="Q35" s="40">
        <v>2.4229064552243897E-3</v>
      </c>
      <c r="R35" s="40"/>
    </row>
    <row r="36" spans="1:18" s="5" customFormat="1" ht="47.25" customHeight="1">
      <c r="A36" s="34" t="s">
        <v>48</v>
      </c>
      <c r="B36" s="34"/>
      <c r="C36" s="34"/>
      <c r="D36" s="34"/>
      <c r="E36" s="34"/>
      <c r="F36" s="34"/>
      <c r="G36" s="34"/>
      <c r="H36" s="34"/>
      <c r="I36" s="34"/>
      <c r="J36" s="34"/>
      <c r="K36" s="41">
        <v>6.1583333333333332</v>
      </c>
      <c r="L36" s="23" t="s">
        <v>26</v>
      </c>
      <c r="M36" s="23" t="s">
        <v>37</v>
      </c>
      <c r="N36" s="42">
        <v>5</v>
      </c>
      <c r="O36" s="43">
        <v>677.41666666666663</v>
      </c>
      <c r="P36" s="44">
        <v>1524.1875</v>
      </c>
      <c r="Q36" s="40">
        <v>2.5578969577297488E-2</v>
      </c>
      <c r="R36" s="40"/>
    </row>
    <row r="37" spans="1:18" s="5" customFormat="1" ht="34.5" customHeight="1">
      <c r="A37" s="34" t="s">
        <v>49</v>
      </c>
      <c r="B37" s="34"/>
      <c r="C37" s="34"/>
      <c r="D37" s="34"/>
      <c r="E37" s="34"/>
      <c r="F37" s="34"/>
      <c r="G37" s="34"/>
      <c r="H37" s="34"/>
      <c r="I37" s="34"/>
      <c r="J37" s="34"/>
      <c r="K37" s="41">
        <v>3.9463250000000003</v>
      </c>
      <c r="L37" s="60" t="s">
        <v>50</v>
      </c>
      <c r="M37" s="23" t="s">
        <v>37</v>
      </c>
      <c r="N37" s="42">
        <v>1.5</v>
      </c>
      <c r="O37" s="43">
        <v>434.09575000000001</v>
      </c>
      <c r="P37" s="44">
        <v>976.71543750000001</v>
      </c>
      <c r="Q37" s="40">
        <v>1.6391273686137242E-2</v>
      </c>
      <c r="R37" s="40"/>
    </row>
    <row r="38" spans="1:18" s="5" customFormat="1" ht="32.25" customHeight="1">
      <c r="A38" s="57" t="s">
        <v>51</v>
      </c>
      <c r="B38" s="58"/>
      <c r="C38" s="58"/>
      <c r="D38" s="58"/>
      <c r="E38" s="58"/>
      <c r="F38" s="58"/>
      <c r="G38" s="58"/>
      <c r="H38" s="58"/>
      <c r="I38" s="58"/>
      <c r="J38" s="59"/>
      <c r="K38" s="41">
        <v>0.95999999999999985</v>
      </c>
      <c r="L38" s="23" t="s">
        <v>26</v>
      </c>
      <c r="M38" s="23" t="s">
        <v>37</v>
      </c>
      <c r="N38" s="42">
        <v>4.8</v>
      </c>
      <c r="O38" s="43">
        <v>105.59999999999998</v>
      </c>
      <c r="P38" s="44">
        <v>237.59999999999997</v>
      </c>
      <c r="Q38" s="40">
        <v>3.9874117663121385E-3</v>
      </c>
      <c r="R38" s="40"/>
    </row>
    <row r="39" spans="1:18" s="5" customFormat="1" ht="48.75" customHeight="1">
      <c r="A39" s="34" t="s">
        <v>52</v>
      </c>
      <c r="B39" s="34"/>
      <c r="C39" s="34"/>
      <c r="D39" s="34"/>
      <c r="E39" s="34"/>
      <c r="F39" s="34"/>
      <c r="G39" s="34"/>
      <c r="H39" s="34"/>
      <c r="I39" s="34"/>
      <c r="J39" s="34"/>
      <c r="K39" s="41">
        <v>2.9999999999999996</v>
      </c>
      <c r="L39" s="60" t="s">
        <v>50</v>
      </c>
      <c r="M39" s="23" t="s">
        <v>37</v>
      </c>
      <c r="N39" s="42">
        <v>7.1999999999999993</v>
      </c>
      <c r="O39" s="43">
        <v>329.99999999999994</v>
      </c>
      <c r="P39" s="44">
        <v>742.49999999999989</v>
      </c>
      <c r="Q39" s="40">
        <v>1.2460661769725434E-2</v>
      </c>
      <c r="R39" s="40"/>
    </row>
    <row r="40" spans="1:18" s="5" customFormat="1" ht="48.75" customHeight="1">
      <c r="A40" s="34" t="s">
        <v>53</v>
      </c>
      <c r="B40" s="34"/>
      <c r="C40" s="34"/>
      <c r="D40" s="34"/>
      <c r="E40" s="34"/>
      <c r="F40" s="34"/>
      <c r="G40" s="34"/>
      <c r="H40" s="34"/>
      <c r="I40" s="34"/>
      <c r="J40" s="34"/>
      <c r="K40" s="41">
        <v>4.7355900000000002</v>
      </c>
      <c r="L40" s="60" t="s">
        <v>50</v>
      </c>
      <c r="M40" s="23" t="s">
        <v>37</v>
      </c>
      <c r="N40" s="42">
        <v>1.8</v>
      </c>
      <c r="O40" s="43">
        <v>520.91489999999999</v>
      </c>
      <c r="P40" s="44">
        <v>1172.0585249999999</v>
      </c>
      <c r="Q40" s="40">
        <v>1.9669528423364689E-2</v>
      </c>
      <c r="R40" s="40"/>
    </row>
    <row r="41" spans="1:18" s="5" customFormat="1" ht="34.5" customHeight="1">
      <c r="A41" s="34" t="s">
        <v>54</v>
      </c>
      <c r="B41" s="34"/>
      <c r="C41" s="34"/>
      <c r="D41" s="34"/>
      <c r="E41" s="34"/>
      <c r="F41" s="34"/>
      <c r="G41" s="34"/>
      <c r="H41" s="34"/>
      <c r="I41" s="34"/>
      <c r="J41" s="34"/>
      <c r="K41" s="41">
        <v>0.35199999999999998</v>
      </c>
      <c r="L41" s="23" t="s">
        <v>26</v>
      </c>
      <c r="M41" s="23" t="s">
        <v>37</v>
      </c>
      <c r="N41" s="42">
        <v>0.48</v>
      </c>
      <c r="O41" s="43">
        <v>38.72</v>
      </c>
      <c r="P41" s="44">
        <v>87.12</v>
      </c>
      <c r="Q41" s="40">
        <v>1.4620509809811176E-3</v>
      </c>
      <c r="R41" s="40"/>
    </row>
    <row r="42" spans="1:18" s="5" customFormat="1" ht="36.75" customHeight="1">
      <c r="A42" s="34" t="s">
        <v>55</v>
      </c>
      <c r="B42" s="34"/>
      <c r="C42" s="34"/>
      <c r="D42" s="34"/>
      <c r="E42" s="34"/>
      <c r="F42" s="34"/>
      <c r="G42" s="34"/>
      <c r="H42" s="34"/>
      <c r="I42" s="34"/>
      <c r="J42" s="34"/>
      <c r="K42" s="41">
        <v>0.25666666666666665</v>
      </c>
      <c r="L42" s="23" t="s">
        <v>26</v>
      </c>
      <c r="M42" s="23" t="s">
        <v>37</v>
      </c>
      <c r="N42" s="42">
        <v>0.35</v>
      </c>
      <c r="O42" s="43">
        <v>28.233333333333331</v>
      </c>
      <c r="P42" s="44">
        <v>63.524999999999991</v>
      </c>
      <c r="Q42" s="40">
        <v>1.0660788402987317E-3</v>
      </c>
      <c r="R42" s="40"/>
    </row>
    <row r="43" spans="1:18" s="5" customFormat="1" ht="32.25" customHeight="1">
      <c r="A43" s="61" t="s">
        <v>56</v>
      </c>
      <c r="B43" s="62"/>
      <c r="C43" s="62"/>
      <c r="D43" s="62"/>
      <c r="E43" s="62"/>
      <c r="F43" s="62"/>
      <c r="G43" s="62"/>
      <c r="H43" s="62"/>
      <c r="I43" s="62"/>
      <c r="J43" s="63"/>
      <c r="K43" s="41"/>
      <c r="L43" s="64" t="s">
        <v>50</v>
      </c>
      <c r="M43" s="64" t="s">
        <v>37</v>
      </c>
      <c r="N43" s="42"/>
      <c r="O43" s="43"/>
      <c r="P43" s="44">
        <v>0</v>
      </c>
      <c r="Q43" s="40">
        <v>0</v>
      </c>
      <c r="R43" s="40"/>
    </row>
    <row r="44" spans="1:18" s="5" customFormat="1" ht="24.75" customHeight="1">
      <c r="A44" s="57" t="s">
        <v>57</v>
      </c>
      <c r="B44" s="58"/>
      <c r="C44" s="58"/>
      <c r="D44" s="58"/>
      <c r="E44" s="58"/>
      <c r="F44" s="58"/>
      <c r="G44" s="58"/>
      <c r="H44" s="58"/>
      <c r="I44" s="58"/>
      <c r="J44" s="59"/>
      <c r="K44" s="45"/>
      <c r="L44" s="46" t="s">
        <v>26</v>
      </c>
      <c r="M44" s="46" t="s">
        <v>58</v>
      </c>
      <c r="N44" s="47"/>
      <c r="O44" s="48"/>
      <c r="P44" s="49">
        <v>0</v>
      </c>
      <c r="Q44" s="40">
        <v>1.4000000000000002E-2</v>
      </c>
      <c r="R44" s="40"/>
    </row>
    <row r="45" spans="1:18" s="5" customFormat="1" ht="36" customHeight="1">
      <c r="A45" s="50" t="s">
        <v>59</v>
      </c>
      <c r="B45" s="50"/>
      <c r="C45" s="50"/>
      <c r="D45" s="50"/>
      <c r="E45" s="50"/>
      <c r="F45" s="50"/>
      <c r="G45" s="50"/>
      <c r="H45" s="50"/>
      <c r="I45" s="50"/>
      <c r="J45" s="51"/>
      <c r="K45" s="30"/>
      <c r="L45" s="65"/>
      <c r="M45" s="66"/>
      <c r="N45" s="66"/>
      <c r="O45" s="66"/>
      <c r="P45" s="66"/>
      <c r="Q45" s="67">
        <f>Q46+Q47+Q48</f>
        <v>9.9687193656731697E-3</v>
      </c>
      <c r="R45" s="67"/>
    </row>
    <row r="46" spans="1:18" s="5" customFormat="1" ht="39" customHeight="1">
      <c r="A46" s="34" t="s">
        <v>60</v>
      </c>
      <c r="B46" s="34"/>
      <c r="C46" s="34"/>
      <c r="D46" s="34"/>
      <c r="E46" s="34"/>
      <c r="F46" s="34"/>
      <c r="G46" s="34"/>
      <c r="H46" s="34"/>
      <c r="I46" s="34"/>
      <c r="J46" s="34"/>
      <c r="K46" s="35">
        <v>1.75</v>
      </c>
      <c r="L46" s="36" t="s">
        <v>26</v>
      </c>
      <c r="M46" s="36" t="s">
        <v>43</v>
      </c>
      <c r="N46" s="37">
        <v>15</v>
      </c>
      <c r="O46" s="38">
        <v>192.5</v>
      </c>
      <c r="P46" s="39">
        <v>433.125</v>
      </c>
      <c r="Q46" s="40">
        <v>7.2687193656731696E-3</v>
      </c>
      <c r="R46" s="40"/>
    </row>
    <row r="47" spans="1:18" s="5" customFormat="1" ht="60" customHeight="1">
      <c r="A47" s="34" t="s">
        <v>61</v>
      </c>
      <c r="B47" s="34"/>
      <c r="C47" s="34"/>
      <c r="D47" s="34"/>
      <c r="E47" s="34"/>
      <c r="F47" s="34"/>
      <c r="G47" s="34"/>
      <c r="H47" s="34"/>
      <c r="I47" s="34"/>
      <c r="J47" s="34"/>
      <c r="K47" s="41">
        <v>0.58333333333333337</v>
      </c>
      <c r="L47" s="23" t="s">
        <v>26</v>
      </c>
      <c r="M47" s="23" t="s">
        <v>43</v>
      </c>
      <c r="N47" s="42">
        <v>5</v>
      </c>
      <c r="O47" s="43">
        <v>64.166666666666671</v>
      </c>
      <c r="P47" s="44">
        <v>144.375</v>
      </c>
      <c r="Q47" s="40">
        <v>2.7000000000000001E-3</v>
      </c>
      <c r="R47" s="40"/>
    </row>
    <row r="48" spans="1:18" s="5" customFormat="1" ht="35.25" customHeight="1">
      <c r="A48" s="34" t="s">
        <v>62</v>
      </c>
      <c r="B48" s="34"/>
      <c r="C48" s="34"/>
      <c r="D48" s="34"/>
      <c r="E48" s="34"/>
      <c r="F48" s="34"/>
      <c r="G48" s="34"/>
      <c r="H48" s="34"/>
      <c r="I48" s="34"/>
      <c r="J48" s="34"/>
      <c r="K48" s="45">
        <v>0</v>
      </c>
      <c r="L48" s="68" t="s">
        <v>50</v>
      </c>
      <c r="M48" s="46" t="s">
        <v>43</v>
      </c>
      <c r="N48" s="47"/>
      <c r="O48" s="48">
        <v>0</v>
      </c>
      <c r="P48" s="49">
        <v>0</v>
      </c>
      <c r="Q48" s="40">
        <v>0</v>
      </c>
      <c r="R48" s="40"/>
    </row>
    <row r="49" spans="1:18" s="5" customFormat="1" ht="37.5" customHeight="1">
      <c r="A49" s="28" t="s">
        <v>63</v>
      </c>
      <c r="B49" s="29"/>
      <c r="C49" s="29"/>
      <c r="D49" s="29"/>
      <c r="E49" s="29"/>
      <c r="F49" s="29"/>
      <c r="G49" s="29"/>
      <c r="H49" s="29"/>
      <c r="I49" s="29"/>
      <c r="J49" s="29"/>
      <c r="K49" s="30"/>
      <c r="L49" s="65"/>
      <c r="M49" s="69"/>
      <c r="N49" s="69"/>
      <c r="O49" s="69"/>
      <c r="P49" s="69"/>
      <c r="Q49" s="33">
        <f>Q50+Q51+Q52+Q53+Q54+Q55+Q56</f>
        <v>4.9270643610993543E-2</v>
      </c>
      <c r="R49" s="33"/>
    </row>
    <row r="50" spans="1:18" s="5" customFormat="1" ht="54" customHeight="1">
      <c r="A50" s="34" t="s">
        <v>64</v>
      </c>
      <c r="B50" s="34"/>
      <c r="C50" s="34"/>
      <c r="D50" s="34"/>
      <c r="E50" s="34"/>
      <c r="F50" s="34"/>
      <c r="G50" s="34"/>
      <c r="H50" s="34"/>
      <c r="I50" s="34"/>
      <c r="J50" s="34"/>
      <c r="K50" s="41">
        <v>2.9838000000000005</v>
      </c>
      <c r="L50" s="23" t="s">
        <v>26</v>
      </c>
      <c r="M50" s="23" t="s">
        <v>37</v>
      </c>
      <c r="N50" s="42">
        <v>0.08</v>
      </c>
      <c r="O50" s="43">
        <v>328.21800000000007</v>
      </c>
      <c r="P50" s="44">
        <v>738.49050000000011</v>
      </c>
      <c r="Q50" s="40">
        <v>1.2393374196168918E-2</v>
      </c>
      <c r="R50" s="40"/>
    </row>
    <row r="51" spans="1:18" s="5" customFormat="1" ht="35.25" customHeight="1">
      <c r="A51" s="34" t="s">
        <v>65</v>
      </c>
      <c r="B51" s="34"/>
      <c r="C51" s="34"/>
      <c r="D51" s="34"/>
      <c r="E51" s="34"/>
      <c r="F51" s="34"/>
      <c r="G51" s="34"/>
      <c r="H51" s="34"/>
      <c r="I51" s="34"/>
      <c r="J51" s="34"/>
      <c r="K51" s="41">
        <v>0.53333333333333333</v>
      </c>
      <c r="L51" s="23" t="s">
        <v>26</v>
      </c>
      <c r="M51" s="23" t="s">
        <v>66</v>
      </c>
      <c r="N51" s="42">
        <v>4</v>
      </c>
      <c r="O51" s="43">
        <v>58.666666666666664</v>
      </c>
      <c r="P51" s="44">
        <v>132</v>
      </c>
      <c r="Q51" s="40">
        <v>3.2152287590623001E-3</v>
      </c>
      <c r="R51" s="40"/>
    </row>
    <row r="52" spans="1:18" s="5" customFormat="1" ht="39" customHeight="1">
      <c r="A52" s="34" t="s">
        <v>67</v>
      </c>
      <c r="B52" s="34"/>
      <c r="C52" s="34"/>
      <c r="D52" s="34"/>
      <c r="E52" s="34"/>
      <c r="F52" s="34"/>
      <c r="G52" s="34"/>
      <c r="H52" s="34"/>
      <c r="I52" s="34"/>
      <c r="J52" s="34"/>
      <c r="K52" s="41">
        <v>1.9199999999999997</v>
      </c>
      <c r="L52" s="23" t="s">
        <v>26</v>
      </c>
      <c r="M52" s="23" t="s">
        <v>66</v>
      </c>
      <c r="N52" s="42">
        <v>1.2</v>
      </c>
      <c r="O52" s="43">
        <v>211.19999999999996</v>
      </c>
      <c r="P52" s="44">
        <v>475.19999999999993</v>
      </c>
      <c r="Q52" s="40">
        <v>7.974823532624277E-3</v>
      </c>
      <c r="R52" s="40"/>
    </row>
    <row r="53" spans="1:18" s="5" customFormat="1" ht="34.5" customHeight="1">
      <c r="A53" s="34" t="s">
        <v>68</v>
      </c>
      <c r="B53" s="34"/>
      <c r="C53" s="34"/>
      <c r="D53" s="34"/>
      <c r="E53" s="34"/>
      <c r="F53" s="34"/>
      <c r="G53" s="34"/>
      <c r="H53" s="34"/>
      <c r="I53" s="34"/>
      <c r="J53" s="34"/>
      <c r="K53" s="41">
        <v>0.7583333333333333</v>
      </c>
      <c r="L53" s="23" t="s">
        <v>26</v>
      </c>
      <c r="M53" s="23" t="s">
        <v>66</v>
      </c>
      <c r="N53" s="42">
        <v>3.5</v>
      </c>
      <c r="O53" s="43">
        <v>83.416666666666657</v>
      </c>
      <c r="P53" s="44">
        <v>187.68749999999997</v>
      </c>
      <c r="Q53" s="40">
        <v>3.1497783917917061E-3</v>
      </c>
      <c r="R53" s="40"/>
    </row>
    <row r="54" spans="1:18" s="5" customFormat="1" ht="49.5" customHeight="1">
      <c r="A54" s="34" t="s">
        <v>69</v>
      </c>
      <c r="B54" s="34"/>
      <c r="C54" s="34"/>
      <c r="D54" s="34"/>
      <c r="E54" s="34"/>
      <c r="F54" s="34"/>
      <c r="G54" s="34"/>
      <c r="H54" s="34"/>
      <c r="I54" s="34"/>
      <c r="J54" s="34"/>
      <c r="K54" s="41">
        <v>3.5</v>
      </c>
      <c r="L54" s="23" t="s">
        <v>40</v>
      </c>
      <c r="M54" s="23" t="s">
        <v>66</v>
      </c>
      <c r="N54" s="42">
        <v>15</v>
      </c>
      <c r="O54" s="43">
        <v>385</v>
      </c>
      <c r="P54" s="44">
        <v>866.25</v>
      </c>
      <c r="Q54" s="40">
        <v>1.4537438731346339E-2</v>
      </c>
      <c r="R54" s="40"/>
    </row>
    <row r="55" spans="1:18" s="5" customFormat="1" ht="34.5" customHeight="1">
      <c r="A55" s="34" t="s">
        <v>35</v>
      </c>
      <c r="B55" s="34"/>
      <c r="C55" s="34"/>
      <c r="D55" s="34"/>
      <c r="E55" s="34"/>
      <c r="F55" s="34"/>
      <c r="G55" s="34"/>
      <c r="H55" s="34"/>
      <c r="I55" s="34"/>
      <c r="J55" s="34"/>
      <c r="K55" s="41"/>
      <c r="L55" s="23"/>
      <c r="M55" s="23" t="s">
        <v>66</v>
      </c>
      <c r="N55" s="42"/>
      <c r="O55" s="43"/>
      <c r="P55" s="44">
        <v>0</v>
      </c>
      <c r="Q55" s="40">
        <v>0</v>
      </c>
      <c r="R55" s="40"/>
    </row>
    <row r="56" spans="1:18" s="5" customFormat="1" ht="27.75" customHeight="1">
      <c r="A56" s="57" t="s">
        <v>70</v>
      </c>
      <c r="B56" s="58"/>
      <c r="C56" s="58"/>
      <c r="D56" s="58"/>
      <c r="E56" s="58"/>
      <c r="F56" s="58"/>
      <c r="G56" s="58"/>
      <c r="H56" s="58"/>
      <c r="I56" s="58"/>
      <c r="J56" s="59"/>
      <c r="K56" s="41"/>
      <c r="L56" s="23" t="s">
        <v>40</v>
      </c>
      <c r="M56" s="23" t="s">
        <v>66</v>
      </c>
      <c r="N56" s="42"/>
      <c r="O56" s="43"/>
      <c r="P56" s="44">
        <v>0</v>
      </c>
      <c r="Q56" s="40">
        <v>8.0000000000000002E-3</v>
      </c>
      <c r="R56" s="40"/>
    </row>
    <row r="57" spans="1:18" s="5" customFormat="1" ht="84" customHeight="1">
      <c r="A57" s="50" t="s">
        <v>71</v>
      </c>
      <c r="B57" s="50"/>
      <c r="C57" s="50"/>
      <c r="D57" s="50"/>
      <c r="E57" s="50"/>
      <c r="F57" s="50"/>
      <c r="G57" s="50"/>
      <c r="H57" s="50"/>
      <c r="I57" s="50"/>
      <c r="J57" s="50"/>
      <c r="K57" s="70">
        <v>1.2252900000000002</v>
      </c>
      <c r="L57" s="71" t="s">
        <v>31</v>
      </c>
      <c r="M57" s="71" t="s">
        <v>72</v>
      </c>
      <c r="N57" s="72">
        <v>0.11</v>
      </c>
      <c r="O57" s="73">
        <v>134.78190000000004</v>
      </c>
      <c r="P57" s="74">
        <v>303.25927500000006</v>
      </c>
      <c r="Q57" s="67">
        <v>6.0999999999999999E-2</v>
      </c>
      <c r="R57" s="67"/>
    </row>
    <row r="58" spans="1:18" s="5" customFormat="1" ht="40.5" customHeight="1">
      <c r="A58" s="50" t="s">
        <v>73</v>
      </c>
      <c r="B58" s="50"/>
      <c r="C58" s="50"/>
      <c r="D58" s="50"/>
      <c r="E58" s="50"/>
      <c r="F58" s="50"/>
      <c r="G58" s="50"/>
      <c r="H58" s="50"/>
      <c r="I58" s="50"/>
      <c r="J58" s="51"/>
      <c r="K58" s="30"/>
      <c r="L58" s="75"/>
      <c r="M58" s="76"/>
      <c r="N58" s="76"/>
      <c r="O58" s="76"/>
      <c r="P58" s="76"/>
      <c r="Q58" s="67">
        <f>Q59</f>
        <v>2.5000000000000001E-3</v>
      </c>
      <c r="R58" s="67"/>
    </row>
    <row r="59" spans="1:18" s="5" customFormat="1" ht="37.5" customHeight="1">
      <c r="A59" s="34" t="s">
        <v>35</v>
      </c>
      <c r="B59" s="34"/>
      <c r="C59" s="34"/>
      <c r="D59" s="34"/>
      <c r="E59" s="34"/>
      <c r="F59" s="34"/>
      <c r="G59" s="34"/>
      <c r="H59" s="34"/>
      <c r="I59" s="34"/>
      <c r="J59" s="34"/>
      <c r="K59" s="77">
        <v>0.4926666666666667</v>
      </c>
      <c r="L59" s="78" t="s">
        <v>26</v>
      </c>
      <c r="M59" s="78" t="s">
        <v>37</v>
      </c>
      <c r="N59" s="79">
        <v>0.4</v>
      </c>
      <c r="O59" s="80">
        <v>54.193333333333335</v>
      </c>
      <c r="P59" s="81">
        <v>121.935</v>
      </c>
      <c r="Q59" s="40">
        <v>2.5000000000000001E-3</v>
      </c>
      <c r="R59" s="40"/>
    </row>
    <row r="60" spans="1:18" s="5" customFormat="1" ht="45.75" customHeight="1">
      <c r="A60" s="51" t="s">
        <v>74</v>
      </c>
      <c r="B60" s="82"/>
      <c r="C60" s="82"/>
      <c r="D60" s="82"/>
      <c r="E60" s="82"/>
      <c r="F60" s="82"/>
      <c r="G60" s="82"/>
      <c r="H60" s="82"/>
      <c r="I60" s="82"/>
      <c r="J60" s="82"/>
      <c r="K60" s="30"/>
      <c r="L60" s="65"/>
      <c r="M60" s="83"/>
      <c r="N60" s="83"/>
      <c r="O60" s="83"/>
      <c r="P60" s="83"/>
      <c r="Q60" s="54">
        <f>Q62+Q63+Q64+Q65</f>
        <v>4.9422206445212058E-2</v>
      </c>
      <c r="R60" s="54"/>
    </row>
    <row r="61" spans="1:18" s="5" customFormat="1" ht="52.5" customHeight="1">
      <c r="A61" s="34" t="s">
        <v>75</v>
      </c>
      <c r="B61" s="34"/>
      <c r="C61" s="34"/>
      <c r="D61" s="34"/>
      <c r="E61" s="34"/>
      <c r="F61" s="34"/>
      <c r="G61" s="34"/>
      <c r="H61" s="34"/>
      <c r="I61" s="34"/>
      <c r="J61" s="84"/>
      <c r="K61" s="85"/>
      <c r="L61" s="86"/>
      <c r="M61" s="87"/>
      <c r="N61" s="88">
        <v>0.6</v>
      </c>
      <c r="O61" s="89">
        <v>0</v>
      </c>
      <c r="P61" s="88">
        <v>0</v>
      </c>
      <c r="Q61" s="90"/>
      <c r="R61" s="90"/>
    </row>
    <row r="62" spans="1:18" s="5" customFormat="1" ht="23.25" customHeight="1">
      <c r="A62" s="91" t="s">
        <v>76</v>
      </c>
      <c r="B62" s="92"/>
      <c r="C62" s="92"/>
      <c r="D62" s="92"/>
      <c r="E62" s="92"/>
      <c r="F62" s="92"/>
      <c r="G62" s="92"/>
      <c r="H62" s="92"/>
      <c r="I62" s="92"/>
      <c r="J62" s="93"/>
      <c r="K62" s="35"/>
      <c r="L62" s="36" t="s">
        <v>26</v>
      </c>
      <c r="M62" s="36" t="s">
        <v>77</v>
      </c>
      <c r="N62" s="37"/>
      <c r="O62" s="38"/>
      <c r="P62" s="39">
        <v>0</v>
      </c>
      <c r="Q62" s="40">
        <v>4.4222064452120596E-3</v>
      </c>
      <c r="R62" s="40"/>
    </row>
    <row r="63" spans="1:18" s="5" customFormat="1" ht="24" customHeight="1">
      <c r="A63" s="91" t="s">
        <v>78</v>
      </c>
      <c r="B63" s="92"/>
      <c r="C63" s="92"/>
      <c r="D63" s="92"/>
      <c r="E63" s="92"/>
      <c r="F63" s="92"/>
      <c r="G63" s="92"/>
      <c r="H63" s="92"/>
      <c r="I63" s="92"/>
      <c r="J63" s="93"/>
      <c r="K63" s="41"/>
      <c r="L63" s="23" t="s">
        <v>26</v>
      </c>
      <c r="M63" s="94" t="s">
        <v>79</v>
      </c>
      <c r="N63" s="42"/>
      <c r="O63" s="43"/>
      <c r="P63" s="44">
        <v>0</v>
      </c>
      <c r="Q63" s="40">
        <v>1.0999999999999999E-2</v>
      </c>
      <c r="R63" s="40"/>
    </row>
    <row r="64" spans="1:18" s="5" customFormat="1" ht="21.75" customHeight="1">
      <c r="A64" s="91" t="s">
        <v>80</v>
      </c>
      <c r="B64" s="92"/>
      <c r="C64" s="92"/>
      <c r="D64" s="92"/>
      <c r="E64" s="92"/>
      <c r="F64" s="92"/>
      <c r="G64" s="92"/>
      <c r="H64" s="92"/>
      <c r="I64" s="92"/>
      <c r="J64" s="93"/>
      <c r="K64" s="41"/>
      <c r="L64" s="23" t="s">
        <v>40</v>
      </c>
      <c r="M64" s="23" t="s">
        <v>81</v>
      </c>
      <c r="N64" s="42"/>
      <c r="O64" s="43"/>
      <c r="P64" s="44">
        <v>0</v>
      </c>
      <c r="Q64" s="40">
        <v>3.4000000000000002E-2</v>
      </c>
      <c r="R64" s="40"/>
    </row>
    <row r="65" spans="1:27" s="5" customFormat="1" ht="47.25" customHeight="1">
      <c r="A65" s="34" t="s">
        <v>82</v>
      </c>
      <c r="B65" s="34"/>
      <c r="C65" s="34"/>
      <c r="D65" s="34"/>
      <c r="E65" s="34"/>
      <c r="F65" s="34"/>
      <c r="G65" s="34"/>
      <c r="H65" s="34"/>
      <c r="I65" s="34"/>
      <c r="J65" s="34"/>
      <c r="K65" s="41"/>
      <c r="L65" s="23"/>
      <c r="M65" s="23"/>
      <c r="N65" s="42"/>
      <c r="O65" s="43"/>
      <c r="P65" s="44">
        <v>0</v>
      </c>
      <c r="Q65" s="40">
        <v>0</v>
      </c>
      <c r="R65" s="40"/>
    </row>
    <row r="66" spans="1:27" s="5" customFormat="1" ht="17.25" customHeight="1">
      <c r="A66" s="95" t="s">
        <v>83</v>
      </c>
      <c r="B66" s="96"/>
      <c r="C66" s="96"/>
      <c r="D66" s="96"/>
      <c r="E66" s="96"/>
      <c r="F66" s="96"/>
      <c r="G66" s="96"/>
      <c r="H66" s="96"/>
      <c r="I66" s="96"/>
      <c r="J66" s="96"/>
      <c r="K66" s="97"/>
      <c r="L66" s="98"/>
      <c r="M66" s="98"/>
      <c r="N66" s="99"/>
      <c r="O66" s="100"/>
      <c r="P66" s="99">
        <v>0</v>
      </c>
      <c r="Q66" s="101"/>
      <c r="R66" s="102"/>
    </row>
    <row r="67" spans="1:27" s="5" customFormat="1" ht="15.75">
      <c r="A67" s="103" t="s">
        <v>84</v>
      </c>
      <c r="B67" s="104"/>
      <c r="C67" s="104"/>
      <c r="D67" s="104"/>
      <c r="E67" s="104"/>
      <c r="F67" s="104"/>
      <c r="G67" s="104"/>
      <c r="H67" s="104"/>
      <c r="I67" s="104"/>
      <c r="J67" s="104"/>
      <c r="K67" s="105"/>
      <c r="L67" s="106"/>
      <c r="M67" s="106"/>
      <c r="N67" s="107"/>
      <c r="O67" s="108"/>
      <c r="P67" s="107">
        <v>0</v>
      </c>
      <c r="Q67" s="109"/>
      <c r="R67" s="110"/>
    </row>
    <row r="68" spans="1:27" s="5" customFormat="1" ht="14.25" customHeight="1">
      <c r="A68" s="103" t="s">
        <v>85</v>
      </c>
      <c r="B68" s="104"/>
      <c r="C68" s="104"/>
      <c r="D68" s="104"/>
      <c r="E68" s="104"/>
      <c r="F68" s="104"/>
      <c r="G68" s="104"/>
      <c r="H68" s="104"/>
      <c r="I68" s="104"/>
      <c r="J68" s="104"/>
      <c r="K68" s="105"/>
      <c r="L68" s="106"/>
      <c r="M68" s="106"/>
      <c r="N68" s="107"/>
      <c r="O68" s="108"/>
      <c r="P68" s="107">
        <v>0</v>
      </c>
      <c r="Q68" s="111"/>
      <c r="R68" s="112"/>
    </row>
    <row r="69" spans="1:27" s="5" customFormat="1" ht="43.5" customHeight="1">
      <c r="A69" s="50" t="s">
        <v>86</v>
      </c>
      <c r="B69" s="50"/>
      <c r="C69" s="50"/>
      <c r="D69" s="50"/>
      <c r="E69" s="50"/>
      <c r="F69" s="50"/>
      <c r="G69" s="50"/>
      <c r="H69" s="50"/>
      <c r="I69" s="50"/>
      <c r="J69" s="51"/>
      <c r="K69" s="30"/>
      <c r="L69" s="65"/>
      <c r="M69" s="66"/>
      <c r="N69" s="66"/>
      <c r="O69" s="66"/>
      <c r="P69" s="66"/>
      <c r="Q69" s="67">
        <f>Q70+Q71+Q72+Q73</f>
        <v>3.3329060797618881E-2</v>
      </c>
      <c r="R69" s="67"/>
    </row>
    <row r="70" spans="1:27" s="5" customFormat="1" ht="25.5" customHeight="1">
      <c r="A70" s="57" t="s">
        <v>87</v>
      </c>
      <c r="B70" s="58"/>
      <c r="C70" s="58"/>
      <c r="D70" s="58"/>
      <c r="E70" s="58"/>
      <c r="F70" s="58"/>
      <c r="G70" s="58"/>
      <c r="H70" s="58"/>
      <c r="I70" s="58"/>
      <c r="J70" s="59"/>
      <c r="K70" s="35">
        <v>2.3333333333333335</v>
      </c>
      <c r="L70" s="36" t="s">
        <v>26</v>
      </c>
      <c r="M70" s="36" t="s">
        <v>66</v>
      </c>
      <c r="N70" s="37">
        <v>20</v>
      </c>
      <c r="O70" s="38">
        <v>256.66666666666669</v>
      </c>
      <c r="P70" s="39">
        <v>577.5</v>
      </c>
      <c r="Q70" s="40">
        <v>9.6916258208975588E-3</v>
      </c>
      <c r="R70" s="40"/>
    </row>
    <row r="71" spans="1:27" s="5" customFormat="1" ht="63.75" customHeight="1">
      <c r="A71" s="34" t="s">
        <v>88</v>
      </c>
      <c r="B71" s="34"/>
      <c r="C71" s="34"/>
      <c r="D71" s="34"/>
      <c r="E71" s="34"/>
      <c r="F71" s="34"/>
      <c r="G71" s="34"/>
      <c r="H71" s="34"/>
      <c r="I71" s="34"/>
      <c r="J71" s="34"/>
      <c r="K71" s="41">
        <v>2.3333333333333335</v>
      </c>
      <c r="L71" s="23" t="s">
        <v>26</v>
      </c>
      <c r="M71" s="23" t="s">
        <v>66</v>
      </c>
      <c r="N71" s="42">
        <v>20</v>
      </c>
      <c r="O71" s="43">
        <v>256.66666666666669</v>
      </c>
      <c r="P71" s="44">
        <v>577.5</v>
      </c>
      <c r="Q71" s="40">
        <v>9.9916258208975605E-3</v>
      </c>
      <c r="R71" s="40"/>
    </row>
    <row r="72" spans="1:27" s="5" customFormat="1" ht="36" customHeight="1">
      <c r="A72" s="34" t="s">
        <v>89</v>
      </c>
      <c r="B72" s="34"/>
      <c r="C72" s="34"/>
      <c r="D72" s="34"/>
      <c r="E72" s="34"/>
      <c r="F72" s="34"/>
      <c r="G72" s="34"/>
      <c r="H72" s="34"/>
      <c r="I72" s="34"/>
      <c r="J72" s="34"/>
      <c r="K72" s="41">
        <v>3.2853333333333334</v>
      </c>
      <c r="L72" s="23" t="s">
        <v>26</v>
      </c>
      <c r="M72" s="23" t="s">
        <v>37</v>
      </c>
      <c r="N72" s="42">
        <v>0.88</v>
      </c>
      <c r="O72" s="43">
        <v>361.38666666666666</v>
      </c>
      <c r="P72" s="44">
        <v>813.12</v>
      </c>
      <c r="Q72" s="40">
        <v>1.3645809155823765E-2</v>
      </c>
      <c r="R72" s="40"/>
    </row>
    <row r="73" spans="1:27" s="5" customFormat="1" ht="37.5" customHeight="1">
      <c r="A73" s="34" t="s">
        <v>35</v>
      </c>
      <c r="B73" s="34"/>
      <c r="C73" s="34"/>
      <c r="D73" s="34"/>
      <c r="E73" s="34"/>
      <c r="F73" s="34"/>
      <c r="G73" s="34"/>
      <c r="H73" s="34"/>
      <c r="I73" s="34"/>
      <c r="J73" s="34"/>
      <c r="K73" s="45"/>
      <c r="L73" s="46"/>
      <c r="M73" s="46"/>
      <c r="N73" s="47"/>
      <c r="O73" s="48"/>
      <c r="P73" s="49">
        <v>0</v>
      </c>
      <c r="Q73" s="40">
        <v>0</v>
      </c>
      <c r="R73" s="40"/>
    </row>
    <row r="74" spans="1:27" ht="33.75" customHeight="1">
      <c r="A74" s="50" t="s">
        <v>90</v>
      </c>
      <c r="B74" s="50"/>
      <c r="C74" s="50"/>
      <c r="D74" s="50"/>
      <c r="E74" s="50"/>
      <c r="F74" s="50"/>
      <c r="G74" s="50"/>
      <c r="H74" s="50"/>
      <c r="I74" s="50"/>
      <c r="J74" s="51"/>
      <c r="K74" s="113"/>
      <c r="L74" s="114"/>
      <c r="M74" s="115"/>
      <c r="N74" s="115"/>
      <c r="O74" s="115"/>
      <c r="P74" s="115"/>
      <c r="Q74" s="116">
        <f>Q75</f>
        <v>0.19</v>
      </c>
      <c r="R74" s="116"/>
      <c r="S74"/>
      <c r="T74"/>
      <c r="U74"/>
      <c r="V74"/>
      <c r="W74"/>
      <c r="X74"/>
      <c r="Y74"/>
      <c r="Z74"/>
      <c r="AA74"/>
    </row>
    <row r="75" spans="1:27" ht="41.25" customHeight="1">
      <c r="A75" s="117" t="s">
        <v>91</v>
      </c>
      <c r="B75" s="118"/>
      <c r="C75" s="118"/>
      <c r="D75" s="118"/>
      <c r="E75" s="118"/>
      <c r="F75" s="118"/>
      <c r="G75" s="118"/>
      <c r="H75" s="118"/>
      <c r="I75" s="118"/>
      <c r="J75" s="119"/>
      <c r="K75" s="45"/>
      <c r="L75" s="23" t="s">
        <v>26</v>
      </c>
      <c r="M75" s="120" t="s">
        <v>66</v>
      </c>
      <c r="N75" s="46" t="s">
        <v>26</v>
      </c>
      <c r="O75" s="46" t="s">
        <v>92</v>
      </c>
      <c r="P75" s="49"/>
      <c r="Q75" s="121">
        <v>0.19</v>
      </c>
      <c r="R75" s="121"/>
      <c r="S75"/>
      <c r="T75"/>
      <c r="U75"/>
      <c r="V75"/>
      <c r="W75"/>
      <c r="X75"/>
      <c r="Y75"/>
      <c r="Z75"/>
      <c r="AA75"/>
    </row>
    <row r="76" spans="1:27" s="5" customFormat="1" ht="51.75" customHeight="1">
      <c r="A76" s="56" t="s">
        <v>93</v>
      </c>
      <c r="B76" s="56"/>
      <c r="C76" s="56"/>
      <c r="D76" s="56"/>
      <c r="E76" s="56"/>
      <c r="F76" s="56"/>
      <c r="G76" s="56"/>
      <c r="H76" s="56"/>
      <c r="I76" s="56"/>
      <c r="J76" s="56"/>
      <c r="K76" s="30"/>
      <c r="L76" s="65"/>
      <c r="M76" s="83"/>
      <c r="N76" s="83"/>
      <c r="O76" s="83"/>
      <c r="P76" s="83"/>
      <c r="Q76" s="54">
        <f>Q78+Q79+Q80+Q81+Q82+Q83+Q84+Q85+Q86+Q87+Q88+Q89</f>
        <v>1.9968825172143863</v>
      </c>
      <c r="R76" s="54"/>
    </row>
    <row r="77" spans="1:27" s="5" customFormat="1" ht="45.75" customHeight="1">
      <c r="A77" s="34" t="s">
        <v>94</v>
      </c>
      <c r="B77" s="34"/>
      <c r="C77" s="34"/>
      <c r="D77" s="34"/>
      <c r="E77" s="34"/>
      <c r="F77" s="34"/>
      <c r="G77" s="34"/>
      <c r="H77" s="34"/>
      <c r="I77" s="34"/>
      <c r="J77" s="34"/>
      <c r="K77" s="35"/>
      <c r="L77" s="36"/>
      <c r="M77" s="36"/>
      <c r="N77" s="37"/>
      <c r="O77" s="38"/>
      <c r="P77" s="39">
        <v>0</v>
      </c>
      <c r="Q77" s="40"/>
      <c r="R77" s="40"/>
    </row>
    <row r="78" spans="1:27" s="5" customFormat="1" ht="27.75" customHeight="1">
      <c r="A78" s="122" t="s">
        <v>95</v>
      </c>
      <c r="B78" s="123"/>
      <c r="C78" s="123"/>
      <c r="D78" s="123"/>
      <c r="E78" s="123"/>
      <c r="F78" s="123"/>
      <c r="G78" s="123"/>
      <c r="H78" s="123"/>
      <c r="I78" s="123"/>
      <c r="J78" s="124"/>
      <c r="K78" s="41">
        <v>120</v>
      </c>
      <c r="L78" s="23" t="s">
        <v>40</v>
      </c>
      <c r="M78" s="23" t="s">
        <v>96</v>
      </c>
      <c r="N78" s="42">
        <v>15</v>
      </c>
      <c r="O78" s="43">
        <v>13200</v>
      </c>
      <c r="P78" s="44">
        <v>29700</v>
      </c>
      <c r="Q78" s="40">
        <v>0.49842647078901742</v>
      </c>
      <c r="R78" s="40"/>
    </row>
    <row r="79" spans="1:27" s="5" customFormat="1" ht="24.75" customHeight="1">
      <c r="A79" s="122" t="s">
        <v>97</v>
      </c>
      <c r="B79" s="123"/>
      <c r="C79" s="123"/>
      <c r="D79" s="123"/>
      <c r="E79" s="123"/>
      <c r="F79" s="123"/>
      <c r="G79" s="123"/>
      <c r="H79" s="123"/>
      <c r="I79" s="123"/>
      <c r="J79" s="124"/>
      <c r="K79" s="41">
        <v>2.3333333333333335</v>
      </c>
      <c r="L79" s="23" t="s">
        <v>26</v>
      </c>
      <c r="M79" s="23" t="s">
        <v>98</v>
      </c>
      <c r="N79" s="42">
        <v>35</v>
      </c>
      <c r="O79" s="43">
        <v>256.66666666666669</v>
      </c>
      <c r="P79" s="44">
        <v>577.5</v>
      </c>
      <c r="Q79" s="40">
        <v>9.6916258208975588E-3</v>
      </c>
      <c r="R79" s="40"/>
    </row>
    <row r="80" spans="1:27" s="5" customFormat="1" ht="23.25" customHeight="1">
      <c r="A80" s="122" t="s">
        <v>99</v>
      </c>
      <c r="B80" s="123"/>
      <c r="C80" s="123"/>
      <c r="D80" s="123"/>
      <c r="E80" s="123"/>
      <c r="F80" s="123"/>
      <c r="G80" s="123"/>
      <c r="H80" s="123"/>
      <c r="I80" s="123"/>
      <c r="J80" s="124"/>
      <c r="K80" s="41">
        <v>3.6666666666666665</v>
      </c>
      <c r="L80" s="23" t="s">
        <v>26</v>
      </c>
      <c r="M80" s="23" t="s">
        <v>98</v>
      </c>
      <c r="N80" s="42">
        <v>55</v>
      </c>
      <c r="O80" s="43">
        <v>403.33333333333331</v>
      </c>
      <c r="P80" s="44">
        <v>907.5</v>
      </c>
      <c r="Q80" s="40">
        <v>1.5229697718553309E-2</v>
      </c>
      <c r="R80" s="40"/>
    </row>
    <row r="81" spans="1:26" s="5" customFormat="1" ht="54" customHeight="1">
      <c r="A81" s="34" t="s">
        <v>100</v>
      </c>
      <c r="B81" s="34"/>
      <c r="C81" s="34"/>
      <c r="D81" s="34"/>
      <c r="E81" s="34"/>
      <c r="F81" s="34"/>
      <c r="G81" s="34"/>
      <c r="H81" s="34"/>
      <c r="I81" s="34"/>
      <c r="J81" s="34"/>
      <c r="K81" s="41">
        <v>50</v>
      </c>
      <c r="L81" s="23" t="s">
        <v>101</v>
      </c>
      <c r="M81" s="23" t="s">
        <v>98</v>
      </c>
      <c r="N81" s="42">
        <v>15</v>
      </c>
      <c r="O81" s="43">
        <v>5500</v>
      </c>
      <c r="P81" s="44">
        <v>12375</v>
      </c>
      <c r="Q81" s="40">
        <v>0.20767769616209059</v>
      </c>
      <c r="R81" s="40"/>
    </row>
    <row r="82" spans="1:26" s="5" customFormat="1" ht="30.75" customHeight="1">
      <c r="A82" s="34" t="s">
        <v>102</v>
      </c>
      <c r="B82" s="34"/>
      <c r="C82" s="34"/>
      <c r="D82" s="34"/>
      <c r="E82" s="34"/>
      <c r="F82" s="34"/>
      <c r="G82" s="34"/>
      <c r="H82" s="34"/>
      <c r="I82" s="34"/>
      <c r="J82" s="34"/>
      <c r="K82" s="41">
        <v>13.333333333333334</v>
      </c>
      <c r="L82" s="60" t="s">
        <v>103</v>
      </c>
      <c r="M82" s="23" t="s">
        <v>98</v>
      </c>
      <c r="N82" s="42">
        <v>4</v>
      </c>
      <c r="O82" s="43">
        <v>1466.6666666666667</v>
      </c>
      <c r="P82" s="44">
        <v>3300</v>
      </c>
      <c r="Q82" s="40">
        <v>5.5380718976557483E-2</v>
      </c>
      <c r="R82" s="40"/>
    </row>
    <row r="83" spans="1:26" s="5" customFormat="1" ht="36" customHeight="1">
      <c r="A83" s="34" t="s">
        <v>104</v>
      </c>
      <c r="B83" s="34"/>
      <c r="C83" s="34"/>
      <c r="D83" s="34"/>
      <c r="E83" s="34"/>
      <c r="F83" s="34"/>
      <c r="G83" s="34"/>
      <c r="H83" s="34"/>
      <c r="I83" s="34"/>
      <c r="J83" s="34"/>
      <c r="K83" s="41"/>
      <c r="L83" s="23" t="s">
        <v>105</v>
      </c>
      <c r="M83" s="23" t="s">
        <v>98</v>
      </c>
      <c r="N83" s="42"/>
      <c r="O83" s="43">
        <v>25000</v>
      </c>
      <c r="P83" s="44">
        <v>56250</v>
      </c>
      <c r="Q83" s="40">
        <v>0.65947712864483077</v>
      </c>
      <c r="R83" s="40"/>
    </row>
    <row r="84" spans="1:26" s="5" customFormat="1" ht="47.25" customHeight="1">
      <c r="A84" s="34" t="s">
        <v>106</v>
      </c>
      <c r="B84" s="34"/>
      <c r="C84" s="34"/>
      <c r="D84" s="34"/>
      <c r="E84" s="34"/>
      <c r="F84" s="34"/>
      <c r="G84" s="34"/>
      <c r="H84" s="34"/>
      <c r="I84" s="34"/>
      <c r="J84" s="34"/>
      <c r="K84" s="41">
        <v>12.5</v>
      </c>
      <c r="L84" s="23" t="s">
        <v>107</v>
      </c>
      <c r="M84" s="23" t="s">
        <v>108</v>
      </c>
      <c r="N84" s="42">
        <v>30</v>
      </c>
      <c r="O84" s="43">
        <v>1375</v>
      </c>
      <c r="P84" s="44">
        <v>3093.75</v>
      </c>
      <c r="Q84" s="40">
        <v>0.151919424040522</v>
      </c>
      <c r="R84" s="40"/>
    </row>
    <row r="85" spans="1:26" s="5" customFormat="1" ht="36" customHeight="1">
      <c r="A85" s="34" t="s">
        <v>109</v>
      </c>
      <c r="B85" s="34"/>
      <c r="C85" s="34"/>
      <c r="D85" s="34"/>
      <c r="E85" s="34"/>
      <c r="F85" s="34"/>
      <c r="G85" s="34"/>
      <c r="H85" s="34"/>
      <c r="I85" s="34"/>
      <c r="J85" s="34"/>
      <c r="K85" s="41">
        <v>36</v>
      </c>
      <c r="L85" s="23" t="s">
        <v>110</v>
      </c>
      <c r="M85" s="23" t="s">
        <v>98</v>
      </c>
      <c r="N85" s="42">
        <v>45</v>
      </c>
      <c r="O85" s="43">
        <v>3960</v>
      </c>
      <c r="P85" s="44">
        <v>8910</v>
      </c>
      <c r="Q85" s="40">
        <v>0.14952794123670521</v>
      </c>
      <c r="R85" s="40"/>
      <c r="S85" s="125"/>
      <c r="T85" s="125"/>
      <c r="U85" s="125"/>
      <c r="V85" s="125"/>
    </row>
    <row r="86" spans="1:26" s="5" customFormat="1" ht="35.25" customHeight="1">
      <c r="A86" s="34" t="s">
        <v>111</v>
      </c>
      <c r="B86" s="34"/>
      <c r="C86" s="34"/>
      <c r="D86" s="34"/>
      <c r="E86" s="34"/>
      <c r="F86" s="34"/>
      <c r="G86" s="34"/>
      <c r="H86" s="34"/>
      <c r="I86" s="34"/>
      <c r="J86" s="34"/>
      <c r="K86" s="41">
        <v>25.6</v>
      </c>
      <c r="L86" s="23" t="s">
        <v>110</v>
      </c>
      <c r="M86" s="23" t="s">
        <v>14</v>
      </c>
      <c r="N86" s="42">
        <v>32</v>
      </c>
      <c r="O86" s="43">
        <v>2816</v>
      </c>
      <c r="P86" s="44">
        <v>6336</v>
      </c>
      <c r="Q86" s="40">
        <v>0.10633098043499037</v>
      </c>
      <c r="R86" s="40"/>
      <c r="S86" s="125"/>
      <c r="T86" s="125"/>
      <c r="U86" s="125"/>
      <c r="V86" s="125"/>
    </row>
    <row r="87" spans="1:26" s="5" customFormat="1" ht="36.75" customHeight="1">
      <c r="A87" s="34" t="s">
        <v>112</v>
      </c>
      <c r="B87" s="34"/>
      <c r="C87" s="34"/>
      <c r="D87" s="34"/>
      <c r="E87" s="34"/>
      <c r="F87" s="34"/>
      <c r="G87" s="34"/>
      <c r="H87" s="34"/>
      <c r="I87" s="34"/>
      <c r="J87" s="34"/>
      <c r="K87" s="41"/>
      <c r="L87" s="23" t="s">
        <v>40</v>
      </c>
      <c r="M87" s="23" t="s">
        <v>14</v>
      </c>
      <c r="N87" s="42"/>
      <c r="O87" s="43"/>
      <c r="P87" s="44">
        <v>0</v>
      </c>
      <c r="Q87" s="40">
        <v>2E-3</v>
      </c>
      <c r="R87" s="40"/>
      <c r="S87" s="125"/>
      <c r="T87" s="125"/>
      <c r="U87" s="125"/>
      <c r="V87" s="125"/>
    </row>
    <row r="88" spans="1:26" s="5" customFormat="1" ht="35.25" customHeight="1">
      <c r="A88" s="34" t="s">
        <v>113</v>
      </c>
      <c r="B88" s="34"/>
      <c r="C88" s="34"/>
      <c r="D88" s="34"/>
      <c r="E88" s="34"/>
      <c r="F88" s="34"/>
      <c r="G88" s="34"/>
      <c r="H88" s="34"/>
      <c r="I88" s="34"/>
      <c r="J88" s="34"/>
      <c r="K88" s="41">
        <v>2</v>
      </c>
      <c r="L88" s="23" t="s">
        <v>26</v>
      </c>
      <c r="M88" s="23" t="s">
        <v>98</v>
      </c>
      <c r="N88" s="42">
        <v>30</v>
      </c>
      <c r="O88" s="43">
        <v>220</v>
      </c>
      <c r="P88" s="44">
        <v>495</v>
      </c>
      <c r="Q88" s="40">
        <v>8.3071078464836239E-3</v>
      </c>
      <c r="R88" s="40"/>
      <c r="S88" s="125"/>
      <c r="T88" s="125"/>
      <c r="U88" s="125"/>
      <c r="V88" s="125"/>
    </row>
    <row r="89" spans="1:26" s="5" customFormat="1" ht="23.25" customHeight="1">
      <c r="A89" s="57" t="s">
        <v>114</v>
      </c>
      <c r="B89" s="58"/>
      <c r="C89" s="58"/>
      <c r="D89" s="58"/>
      <c r="E89" s="58"/>
      <c r="F89" s="58"/>
      <c r="G89" s="58"/>
      <c r="H89" s="58"/>
      <c r="I89" s="58"/>
      <c r="J89" s="59"/>
      <c r="K89" s="45">
        <v>8</v>
      </c>
      <c r="L89" s="46" t="s">
        <v>26</v>
      </c>
      <c r="M89" s="46" t="s">
        <v>14</v>
      </c>
      <c r="N89" s="126">
        <v>120</v>
      </c>
      <c r="O89" s="48">
        <v>880</v>
      </c>
      <c r="P89" s="49">
        <v>1980</v>
      </c>
      <c r="Q89" s="40">
        <v>0.13291372554373798</v>
      </c>
      <c r="R89" s="40"/>
      <c r="S89" s="125"/>
      <c r="T89" s="125"/>
      <c r="U89" s="125"/>
      <c r="V89" s="125"/>
    </row>
    <row r="90" spans="1:26" s="5" customFormat="1" ht="37.5" customHeight="1">
      <c r="A90" s="28" t="s">
        <v>115</v>
      </c>
      <c r="B90" s="29"/>
      <c r="C90" s="29"/>
      <c r="D90" s="29"/>
      <c r="E90" s="29"/>
      <c r="F90" s="29"/>
      <c r="G90" s="29"/>
      <c r="H90" s="29"/>
      <c r="I90" s="29"/>
      <c r="J90" s="29"/>
      <c r="K90" s="30"/>
      <c r="L90" s="127"/>
      <c r="M90" s="83"/>
      <c r="N90" s="83"/>
      <c r="O90" s="83"/>
      <c r="P90" s="83"/>
      <c r="Q90" s="54">
        <f>Q91+Q92+Q93+Q94+Q95+Q96+Q97+Q98+Q99</f>
        <v>1.4865040823013804</v>
      </c>
      <c r="R90" s="54"/>
      <c r="S90" s="125"/>
      <c r="T90" s="125"/>
      <c r="U90" s="125"/>
      <c r="V90" s="125"/>
    </row>
    <row r="91" spans="1:26" s="5" customFormat="1" ht="16.5" customHeight="1">
      <c r="A91" s="34" t="s">
        <v>116</v>
      </c>
      <c r="B91" s="34"/>
      <c r="C91" s="34"/>
      <c r="D91" s="34"/>
      <c r="E91" s="34"/>
      <c r="F91" s="34"/>
      <c r="G91" s="34"/>
      <c r="H91" s="34"/>
      <c r="I91" s="34"/>
      <c r="J91" s="34"/>
      <c r="K91" s="35"/>
      <c r="L91" s="36" t="s">
        <v>26</v>
      </c>
      <c r="M91" s="36" t="s">
        <v>117</v>
      </c>
      <c r="N91" s="37"/>
      <c r="O91" s="38">
        <v>30000</v>
      </c>
      <c r="P91" s="39">
        <v>67500</v>
      </c>
      <c r="Q91" s="40">
        <v>0.43666193356361693</v>
      </c>
      <c r="R91" s="40"/>
      <c r="S91" s="125"/>
      <c r="T91" s="125"/>
      <c r="U91" s="125"/>
      <c r="V91" s="125"/>
    </row>
    <row r="92" spans="1:26" s="5" customFormat="1" ht="15.75">
      <c r="A92" s="55" t="s">
        <v>118</v>
      </c>
      <c r="B92" s="55"/>
      <c r="C92" s="55"/>
      <c r="D92" s="55"/>
      <c r="E92" s="55"/>
      <c r="F92" s="55"/>
      <c r="G92" s="55"/>
      <c r="H92" s="55"/>
      <c r="I92" s="55"/>
      <c r="J92" s="55"/>
      <c r="K92" s="41">
        <v>6.666666666666667</v>
      </c>
      <c r="L92" s="23" t="s">
        <v>26</v>
      </c>
      <c r="M92" s="23" t="s">
        <v>98</v>
      </c>
      <c r="N92" s="42">
        <v>25</v>
      </c>
      <c r="O92" s="43">
        <v>733.33333333333337</v>
      </c>
      <c r="P92" s="44">
        <v>1650</v>
      </c>
      <c r="Q92" s="40">
        <v>2.7690359488278742E-2</v>
      </c>
      <c r="R92" s="40"/>
    </row>
    <row r="93" spans="1:26" s="130" customFormat="1" ht="34.5" customHeight="1">
      <c r="A93" s="128" t="s">
        <v>119</v>
      </c>
      <c r="B93" s="128"/>
      <c r="C93" s="128"/>
      <c r="D93" s="128"/>
      <c r="E93" s="128"/>
      <c r="F93" s="128"/>
      <c r="G93" s="128"/>
      <c r="H93" s="128"/>
      <c r="I93" s="128"/>
      <c r="J93" s="128"/>
      <c r="K93" s="129">
        <v>32</v>
      </c>
      <c r="L93" s="23" t="s">
        <v>26</v>
      </c>
      <c r="M93" s="23" t="s">
        <v>98</v>
      </c>
      <c r="N93" s="42">
        <v>480</v>
      </c>
      <c r="O93" s="43">
        <v>3520</v>
      </c>
      <c r="P93" s="44">
        <v>7920</v>
      </c>
      <c r="Q93" s="90">
        <f>0.531654902174952-0.2</f>
        <v>0.33165490217495203</v>
      </c>
      <c r="R93" s="90"/>
      <c r="S93" s="5"/>
      <c r="T93" s="5"/>
      <c r="U93" s="5"/>
      <c r="V93" s="5"/>
      <c r="W93" s="125"/>
      <c r="X93" s="125"/>
      <c r="Y93" s="125"/>
      <c r="Z93" s="125"/>
    </row>
    <row r="94" spans="1:26" s="130" customFormat="1" ht="24.75" customHeight="1">
      <c r="A94" s="128" t="s">
        <v>120</v>
      </c>
      <c r="B94" s="128"/>
      <c r="C94" s="128"/>
      <c r="D94" s="128"/>
      <c r="E94" s="128"/>
      <c r="F94" s="128"/>
      <c r="G94" s="128"/>
      <c r="H94" s="128"/>
      <c r="I94" s="128"/>
      <c r="J94" s="128"/>
      <c r="K94" s="129">
        <v>58</v>
      </c>
      <c r="L94" s="23" t="s">
        <v>26</v>
      </c>
      <c r="M94" s="23" t="s">
        <v>121</v>
      </c>
      <c r="N94" s="42">
        <v>600</v>
      </c>
      <c r="O94" s="43">
        <v>44660</v>
      </c>
      <c r="P94" s="44">
        <v>100485</v>
      </c>
      <c r="Q94" s="40">
        <v>3.2000000000000001E-2</v>
      </c>
      <c r="R94" s="40"/>
      <c r="S94" s="5"/>
      <c r="T94" s="5"/>
      <c r="U94" s="5"/>
      <c r="V94" s="5"/>
      <c r="W94" s="125"/>
      <c r="X94" s="125"/>
      <c r="Y94" s="125"/>
      <c r="Z94" s="125"/>
    </row>
    <row r="95" spans="1:26" s="130" customFormat="1" ht="24.75" customHeight="1">
      <c r="A95" s="128" t="s">
        <v>122</v>
      </c>
      <c r="B95" s="128"/>
      <c r="C95" s="128"/>
      <c r="D95" s="128"/>
      <c r="E95" s="128"/>
      <c r="F95" s="128"/>
      <c r="G95" s="128"/>
      <c r="H95" s="128"/>
      <c r="I95" s="128"/>
      <c r="J95" s="128"/>
      <c r="K95" s="129">
        <v>9.6</v>
      </c>
      <c r="L95" s="23" t="s">
        <v>26</v>
      </c>
      <c r="M95" s="23" t="s">
        <v>123</v>
      </c>
      <c r="N95" s="42">
        <v>144</v>
      </c>
      <c r="O95" s="43">
        <v>1056</v>
      </c>
      <c r="P95" s="44">
        <v>2376</v>
      </c>
      <c r="Q95" s="40">
        <v>3.9874117663121392E-2</v>
      </c>
      <c r="R95" s="40"/>
      <c r="S95" s="5"/>
      <c r="T95" s="5"/>
      <c r="U95" s="5"/>
      <c r="V95" s="5"/>
      <c r="W95" s="125"/>
      <c r="X95" s="125"/>
      <c r="Y95" s="125"/>
      <c r="Z95" s="125"/>
    </row>
    <row r="96" spans="1:26" s="130" customFormat="1" ht="24.75" customHeight="1">
      <c r="A96" s="128" t="s">
        <v>124</v>
      </c>
      <c r="B96" s="128"/>
      <c r="C96" s="128"/>
      <c r="D96" s="128"/>
      <c r="E96" s="128"/>
      <c r="F96" s="128"/>
      <c r="G96" s="128"/>
      <c r="H96" s="128"/>
      <c r="I96" s="128"/>
      <c r="J96" s="128"/>
      <c r="K96" s="129">
        <v>76</v>
      </c>
      <c r="L96" s="23" t="s">
        <v>40</v>
      </c>
      <c r="M96" s="23" t="s">
        <v>108</v>
      </c>
      <c r="N96" s="42">
        <v>30</v>
      </c>
      <c r="O96" s="43">
        <v>8360</v>
      </c>
      <c r="P96" s="44">
        <v>18810</v>
      </c>
      <c r="Q96" s="40">
        <v>0.3156700981663777</v>
      </c>
      <c r="R96" s="40"/>
      <c r="S96" s="5"/>
      <c r="T96" s="5"/>
      <c r="U96" s="5"/>
      <c r="V96" s="5"/>
      <c r="W96" s="125"/>
      <c r="X96" s="125"/>
      <c r="Y96" s="125"/>
      <c r="Z96" s="125"/>
    </row>
    <row r="97" spans="1:27" s="130" customFormat="1" ht="21" customHeight="1">
      <c r="A97" s="128" t="s">
        <v>125</v>
      </c>
      <c r="B97" s="128"/>
      <c r="C97" s="128"/>
      <c r="D97" s="128"/>
      <c r="E97" s="128"/>
      <c r="F97" s="128"/>
      <c r="G97" s="128"/>
      <c r="H97" s="128"/>
      <c r="I97" s="128"/>
      <c r="J97" s="128"/>
      <c r="K97" s="129">
        <v>24.959999999999997</v>
      </c>
      <c r="L97" s="23" t="s">
        <v>40</v>
      </c>
      <c r="M97" s="23" t="s">
        <v>108</v>
      </c>
      <c r="N97" s="42">
        <v>28.799999999999997</v>
      </c>
      <c r="O97" s="43">
        <v>2745.6</v>
      </c>
      <c r="P97" s="44">
        <v>6177.5999999999995</v>
      </c>
      <c r="Q97" s="40">
        <v>0.10367270592411559</v>
      </c>
      <c r="R97" s="40"/>
      <c r="S97" s="5"/>
      <c r="T97" s="5"/>
      <c r="U97" s="5"/>
      <c r="V97" s="5"/>
      <c r="W97" s="125"/>
      <c r="X97" s="125"/>
      <c r="Y97" s="125"/>
      <c r="Z97" s="125"/>
    </row>
    <row r="98" spans="1:27" s="130" customFormat="1" ht="30">
      <c r="A98" s="128" t="s">
        <v>126</v>
      </c>
      <c r="B98" s="128"/>
      <c r="C98" s="128"/>
      <c r="D98" s="128"/>
      <c r="E98" s="128"/>
      <c r="F98" s="128"/>
      <c r="G98" s="128"/>
      <c r="H98" s="128"/>
      <c r="I98" s="128"/>
      <c r="J98" s="128"/>
      <c r="K98" s="129">
        <v>16.16</v>
      </c>
      <c r="L98" s="23" t="s">
        <v>127</v>
      </c>
      <c r="M98" s="23" t="s">
        <v>108</v>
      </c>
      <c r="N98" s="42">
        <v>20.2</v>
      </c>
      <c r="O98" s="43">
        <v>1777.6</v>
      </c>
      <c r="P98" s="44">
        <v>3999.6</v>
      </c>
      <c r="Q98" s="40">
        <v>6.7121431399587664E-2</v>
      </c>
      <c r="R98" s="40"/>
      <c r="S98" s="5"/>
      <c r="T98" s="5"/>
      <c r="U98" s="5"/>
      <c r="V98" s="5"/>
      <c r="W98" s="125"/>
      <c r="X98" s="125"/>
      <c r="Y98" s="125"/>
      <c r="Z98" s="125"/>
    </row>
    <row r="99" spans="1:27" s="130" customFormat="1" ht="15.75">
      <c r="A99" s="131" t="s">
        <v>128</v>
      </c>
      <c r="B99" s="131"/>
      <c r="C99" s="131"/>
      <c r="D99" s="131"/>
      <c r="E99" s="131"/>
      <c r="F99" s="131"/>
      <c r="G99" s="131"/>
      <c r="H99" s="131"/>
      <c r="I99" s="131"/>
      <c r="J99" s="131"/>
      <c r="K99" s="132"/>
      <c r="L99" s="46" t="s">
        <v>26</v>
      </c>
      <c r="M99" s="46" t="s">
        <v>129</v>
      </c>
      <c r="N99" s="47"/>
      <c r="O99" s="48">
        <v>3500</v>
      </c>
      <c r="P99" s="49">
        <v>7875</v>
      </c>
      <c r="Q99" s="40">
        <v>0.13215853392133037</v>
      </c>
      <c r="R99" s="40"/>
      <c r="S99" s="5"/>
      <c r="T99" s="5"/>
      <c r="U99" s="5"/>
      <c r="V99" s="5"/>
      <c r="W99" s="125"/>
      <c r="X99" s="125"/>
      <c r="Y99" s="125"/>
      <c r="Z99" s="125"/>
    </row>
    <row r="100" spans="1:27" ht="18" customHeight="1">
      <c r="A100" s="133" t="s">
        <v>130</v>
      </c>
      <c r="B100" s="134"/>
      <c r="C100" s="134"/>
      <c r="D100" s="134"/>
      <c r="E100" s="134"/>
      <c r="F100" s="134"/>
      <c r="G100" s="134"/>
      <c r="H100" s="134"/>
      <c r="I100" s="134"/>
      <c r="J100" s="135"/>
      <c r="K100" s="136"/>
      <c r="L100" s="137"/>
      <c r="M100" s="138"/>
      <c r="N100" s="138"/>
      <c r="O100" s="138"/>
      <c r="P100" s="138"/>
      <c r="Q100" s="54">
        <f>Q102+Q103+Q104+Q105+Q106+Q107</f>
        <v>0.48827566826636359</v>
      </c>
      <c r="R100" s="54"/>
      <c r="S100" s="5"/>
      <c r="AA100"/>
    </row>
    <row r="101" spans="1:27" ht="18" customHeight="1">
      <c r="A101" s="139" t="s">
        <v>131</v>
      </c>
      <c r="B101" s="140"/>
      <c r="C101" s="140"/>
      <c r="D101" s="140"/>
      <c r="E101" s="140"/>
      <c r="F101" s="140"/>
      <c r="G101" s="140"/>
      <c r="H101" s="140"/>
      <c r="I101" s="140"/>
      <c r="J101" s="141"/>
      <c r="K101" s="142"/>
      <c r="L101" s="143"/>
      <c r="M101" s="144"/>
      <c r="N101" s="144"/>
      <c r="O101" s="144"/>
      <c r="P101" s="144"/>
      <c r="Q101" s="54"/>
      <c r="R101" s="54"/>
      <c r="S101" s="5"/>
      <c r="AA101"/>
    </row>
    <row r="102" spans="1:27" ht="49.5" customHeight="1">
      <c r="A102" s="145" t="s">
        <v>132</v>
      </c>
      <c r="B102" s="145"/>
      <c r="C102" s="145"/>
      <c r="D102" s="145"/>
      <c r="E102" s="145"/>
      <c r="F102" s="145"/>
      <c r="G102" s="145"/>
      <c r="H102" s="145"/>
      <c r="I102" s="145"/>
      <c r="J102" s="145"/>
      <c r="K102" s="35">
        <v>8.75</v>
      </c>
      <c r="L102" s="36" t="s">
        <v>26</v>
      </c>
      <c r="M102" s="36" t="s">
        <v>43</v>
      </c>
      <c r="N102" s="37">
        <v>75</v>
      </c>
      <c r="O102" s="38">
        <v>962.5</v>
      </c>
      <c r="P102" s="39">
        <v>2165.625</v>
      </c>
      <c r="Q102" s="40">
        <v>3.6343596828365854E-2</v>
      </c>
      <c r="R102" s="40"/>
      <c r="S102" s="5"/>
      <c r="AA102"/>
    </row>
    <row r="103" spans="1:27" ht="24" customHeight="1">
      <c r="A103" s="55" t="s">
        <v>133</v>
      </c>
      <c r="B103" s="55"/>
      <c r="C103" s="55"/>
      <c r="D103" s="55"/>
      <c r="E103" s="55"/>
      <c r="F103" s="55"/>
      <c r="G103" s="55"/>
      <c r="H103" s="55"/>
      <c r="I103" s="55"/>
      <c r="J103" s="55"/>
      <c r="K103" s="41">
        <v>1.5</v>
      </c>
      <c r="L103" s="23" t="s">
        <v>26</v>
      </c>
      <c r="M103" s="23" t="s">
        <v>43</v>
      </c>
      <c r="N103" s="42">
        <v>45</v>
      </c>
      <c r="O103" s="43">
        <v>165</v>
      </c>
      <c r="P103" s="44">
        <v>371.25</v>
      </c>
      <c r="Q103" s="40">
        <v>6.230330884862717E-3</v>
      </c>
      <c r="R103" s="40"/>
      <c r="S103" s="5"/>
      <c r="AA103"/>
    </row>
    <row r="104" spans="1:27" ht="97.5" customHeight="1">
      <c r="A104" s="34" t="s">
        <v>134</v>
      </c>
      <c r="B104" s="34"/>
      <c r="C104" s="34"/>
      <c r="D104" s="34"/>
      <c r="E104" s="34"/>
      <c r="F104" s="34"/>
      <c r="G104" s="34"/>
      <c r="H104" s="34"/>
      <c r="I104" s="34"/>
      <c r="J104" s="34"/>
      <c r="K104" s="41">
        <v>35</v>
      </c>
      <c r="L104" s="23" t="s">
        <v>110</v>
      </c>
      <c r="M104" s="23" t="s">
        <v>43</v>
      </c>
      <c r="N104" s="42">
        <v>25</v>
      </c>
      <c r="O104" s="43">
        <v>3850</v>
      </c>
      <c r="P104" s="44">
        <v>8662.5</v>
      </c>
      <c r="Q104" s="40">
        <v>0.14537438731346342</v>
      </c>
      <c r="R104" s="40"/>
      <c r="S104" s="5"/>
      <c r="AA104"/>
    </row>
    <row r="105" spans="1:27" ht="30">
      <c r="A105" s="34" t="s">
        <v>135</v>
      </c>
      <c r="B105" s="34"/>
      <c r="C105" s="34"/>
      <c r="D105" s="34"/>
      <c r="E105" s="34"/>
      <c r="F105" s="34"/>
      <c r="G105" s="34"/>
      <c r="H105" s="34"/>
      <c r="I105" s="34"/>
      <c r="J105" s="34"/>
      <c r="K105" s="41">
        <v>25.2</v>
      </c>
      <c r="L105" s="23" t="s">
        <v>110</v>
      </c>
      <c r="M105" s="23" t="s">
        <v>66</v>
      </c>
      <c r="N105" s="42">
        <v>18</v>
      </c>
      <c r="O105" s="43">
        <v>2772</v>
      </c>
      <c r="P105" s="44">
        <v>6237</v>
      </c>
      <c r="Q105" s="40">
        <v>0.10466955886569367</v>
      </c>
      <c r="R105" s="40"/>
      <c r="S105" s="5"/>
      <c r="AA105"/>
    </row>
    <row r="106" spans="1:27" ht="26.25" customHeight="1">
      <c r="A106" s="57" t="s">
        <v>136</v>
      </c>
      <c r="B106" s="58"/>
      <c r="C106" s="58"/>
      <c r="D106" s="58"/>
      <c r="E106" s="58"/>
      <c r="F106" s="58"/>
      <c r="G106" s="58"/>
      <c r="H106" s="58"/>
      <c r="I106" s="58"/>
      <c r="J106" s="59"/>
      <c r="K106" s="41"/>
      <c r="L106" s="23" t="s">
        <v>40</v>
      </c>
      <c r="M106" s="23" t="s">
        <v>137</v>
      </c>
      <c r="N106" s="42"/>
      <c r="O106" s="43"/>
      <c r="P106" s="44">
        <v>0</v>
      </c>
      <c r="Q106" s="40">
        <v>9.4657794373978005E-2</v>
      </c>
      <c r="R106" s="40"/>
      <c r="S106" s="5"/>
      <c r="AA106"/>
    </row>
    <row r="107" spans="1:27" ht="30.75" customHeight="1">
      <c r="A107" s="146" t="s">
        <v>138</v>
      </c>
      <c r="B107" s="147"/>
      <c r="C107" s="147"/>
      <c r="D107" s="147"/>
      <c r="E107" s="147"/>
      <c r="F107" s="147"/>
      <c r="G107" s="147"/>
      <c r="H107" s="147"/>
      <c r="I107" s="147"/>
      <c r="J107" s="147"/>
      <c r="K107" s="148"/>
      <c r="L107" s="149" t="s">
        <v>139</v>
      </c>
      <c r="M107" s="98" t="s">
        <v>14</v>
      </c>
      <c r="N107" s="99"/>
      <c r="O107" s="100"/>
      <c r="P107" s="99"/>
      <c r="Q107" s="40">
        <v>0.10100000000000001</v>
      </c>
      <c r="R107" s="40"/>
      <c r="S107" s="5"/>
      <c r="AA107"/>
    </row>
    <row r="108" spans="1:27" ht="15" customHeight="1">
      <c r="A108" s="95" t="s">
        <v>140</v>
      </c>
      <c r="B108" s="96"/>
      <c r="C108" s="96"/>
      <c r="D108" s="96"/>
      <c r="E108" s="96"/>
      <c r="F108" s="96"/>
      <c r="G108" s="96"/>
      <c r="H108" s="96"/>
      <c r="I108" s="96"/>
      <c r="J108" s="150"/>
      <c r="K108" s="97"/>
      <c r="L108" s="49"/>
      <c r="M108" s="99"/>
      <c r="N108" s="99"/>
      <c r="O108" s="99"/>
      <c r="P108" s="99"/>
      <c r="Q108" s="151"/>
      <c r="R108" s="152"/>
      <c r="S108" s="5"/>
      <c r="AA108"/>
    </row>
    <row r="109" spans="1:27" s="5" customFormat="1" ht="15.75" customHeight="1">
      <c r="A109" s="153" t="s">
        <v>141</v>
      </c>
      <c r="B109" s="154"/>
      <c r="C109" s="154"/>
      <c r="D109" s="154"/>
      <c r="E109" s="154"/>
      <c r="F109" s="154"/>
      <c r="G109" s="154"/>
      <c r="H109" s="154"/>
      <c r="I109" s="154"/>
      <c r="J109" s="155"/>
      <c r="K109" s="156"/>
      <c r="L109" s="39"/>
      <c r="M109" s="157"/>
      <c r="N109" s="157"/>
      <c r="O109" s="157"/>
      <c r="P109" s="157"/>
      <c r="Q109" s="158"/>
      <c r="R109" s="159"/>
    </row>
    <row r="110" spans="1:27" s="5" customFormat="1" ht="36.75" customHeight="1">
      <c r="A110" s="160" t="s">
        <v>142</v>
      </c>
      <c r="B110" s="160"/>
      <c r="C110" s="160"/>
      <c r="D110" s="160"/>
      <c r="E110" s="160"/>
      <c r="F110" s="160"/>
      <c r="G110" s="160"/>
      <c r="H110" s="160"/>
      <c r="I110" s="160"/>
      <c r="J110" s="160"/>
      <c r="K110" s="161"/>
      <c r="L110" s="127"/>
      <c r="M110" s="162"/>
      <c r="N110" s="162"/>
      <c r="O110" s="162"/>
      <c r="P110" s="162"/>
      <c r="Q110" s="163">
        <f>Q117+Q119+Q120+Q121+Q122+Q124+Q123+Q125+Q126+Q127+Q128+Q129+Q130+Q131+Q132+Q133+Q134+Q135+Q136+Q137+Q138+Q139+Q140+Q141+Q112+Q114+Q115+Q116</f>
        <v>3.9261681527671595</v>
      </c>
      <c r="R110" s="163"/>
    </row>
    <row r="111" spans="1:27" s="5" customFormat="1" ht="39.75" customHeight="1">
      <c r="A111" s="164" t="s">
        <v>143</v>
      </c>
      <c r="B111" s="164"/>
      <c r="C111" s="164"/>
      <c r="D111" s="164"/>
      <c r="E111" s="164"/>
      <c r="F111" s="164"/>
      <c r="G111" s="164"/>
      <c r="H111" s="164"/>
      <c r="I111" s="164"/>
      <c r="J111" s="165"/>
      <c r="K111" s="166"/>
      <c r="L111" s="167"/>
      <c r="M111" s="168"/>
      <c r="N111" s="168"/>
      <c r="O111" s="168"/>
      <c r="P111" s="168"/>
      <c r="Q111" s="169"/>
      <c r="R111" s="169"/>
    </row>
    <row r="112" spans="1:27" s="5" customFormat="1" ht="27" customHeight="1">
      <c r="A112" s="170" t="s">
        <v>144</v>
      </c>
      <c r="B112" s="170"/>
      <c r="C112" s="170"/>
      <c r="D112" s="170"/>
      <c r="E112" s="170"/>
      <c r="F112" s="170"/>
      <c r="G112" s="170"/>
      <c r="H112" s="170"/>
      <c r="I112" s="170"/>
      <c r="J112" s="170"/>
      <c r="K112" s="171">
        <v>45.23</v>
      </c>
      <c r="L112" s="172" t="s">
        <v>145</v>
      </c>
      <c r="M112" s="172" t="s">
        <v>37</v>
      </c>
      <c r="N112" s="172" t="s">
        <v>145</v>
      </c>
      <c r="O112" s="172" t="s">
        <v>37</v>
      </c>
      <c r="P112" s="173"/>
      <c r="Q112" s="174">
        <v>4.6399999999999997E-2</v>
      </c>
      <c r="R112" s="174"/>
    </row>
    <row r="113" spans="1:18" s="5" customFormat="1" ht="22.5" customHeight="1">
      <c r="A113" s="84" t="s">
        <v>146</v>
      </c>
      <c r="B113" s="175"/>
      <c r="C113" s="175"/>
      <c r="D113" s="175"/>
      <c r="E113" s="175"/>
      <c r="F113" s="175"/>
      <c r="G113" s="175"/>
      <c r="H113" s="175"/>
      <c r="I113" s="175"/>
      <c r="J113" s="175"/>
      <c r="K113" s="176"/>
      <c r="L113" s="177"/>
      <c r="M113" s="178"/>
      <c r="N113" s="178"/>
      <c r="O113" s="178"/>
      <c r="P113" s="162"/>
      <c r="Q113" s="174"/>
      <c r="R113" s="174"/>
    </row>
    <row r="114" spans="1:18" s="5" customFormat="1" ht="27" customHeight="1">
      <c r="A114" s="170" t="s">
        <v>147</v>
      </c>
      <c r="B114" s="170"/>
      <c r="C114" s="170"/>
      <c r="D114" s="170"/>
      <c r="E114" s="170"/>
      <c r="F114" s="170"/>
      <c r="G114" s="170"/>
      <c r="H114" s="170"/>
      <c r="I114" s="170"/>
      <c r="J114" s="170"/>
      <c r="K114" s="179">
        <v>6</v>
      </c>
      <c r="L114" s="172" t="s">
        <v>148</v>
      </c>
      <c r="M114" s="172" t="s">
        <v>37</v>
      </c>
      <c r="N114" s="172" t="s">
        <v>148</v>
      </c>
      <c r="O114" s="172" t="s">
        <v>37</v>
      </c>
      <c r="P114" s="173"/>
      <c r="Q114" s="174">
        <v>7.2999999999999995E-2</v>
      </c>
      <c r="R114" s="174"/>
    </row>
    <row r="115" spans="1:18" s="5" customFormat="1" ht="25.5" customHeight="1">
      <c r="A115" s="170" t="s">
        <v>149</v>
      </c>
      <c r="B115" s="170"/>
      <c r="C115" s="170"/>
      <c r="D115" s="170"/>
      <c r="E115" s="170"/>
      <c r="F115" s="170"/>
      <c r="G115" s="170"/>
      <c r="H115" s="170"/>
      <c r="I115" s="170"/>
      <c r="J115" s="170"/>
      <c r="K115" s="171">
        <v>3</v>
      </c>
      <c r="L115" s="172" t="s">
        <v>148</v>
      </c>
      <c r="M115" s="172" t="s">
        <v>37</v>
      </c>
      <c r="N115" s="172" t="s">
        <v>148</v>
      </c>
      <c r="O115" s="172" t="s">
        <v>37</v>
      </c>
      <c r="P115" s="173"/>
      <c r="Q115" s="174">
        <v>4.1000000000000002E-2</v>
      </c>
      <c r="R115" s="174"/>
    </row>
    <row r="116" spans="1:18" s="5" customFormat="1" ht="29.25" customHeight="1">
      <c r="A116" s="170" t="s">
        <v>150</v>
      </c>
      <c r="B116" s="170"/>
      <c r="C116" s="170"/>
      <c r="D116" s="170"/>
      <c r="E116" s="170"/>
      <c r="F116" s="170"/>
      <c r="G116" s="170"/>
      <c r="H116" s="170"/>
      <c r="I116" s="170"/>
      <c r="J116" s="170"/>
      <c r="K116" s="171">
        <v>9</v>
      </c>
      <c r="L116" s="172" t="s">
        <v>151</v>
      </c>
      <c r="M116" s="172" t="s">
        <v>37</v>
      </c>
      <c r="N116" s="172" t="s">
        <v>151</v>
      </c>
      <c r="O116" s="172" t="s">
        <v>37</v>
      </c>
      <c r="P116" s="173"/>
      <c r="Q116" s="174">
        <v>8.3000000000000004E-2</v>
      </c>
      <c r="R116" s="174"/>
    </row>
    <row r="117" spans="1:18" s="5" customFormat="1" ht="24" customHeight="1">
      <c r="A117" s="34" t="s">
        <v>152</v>
      </c>
      <c r="B117" s="34"/>
      <c r="C117" s="34"/>
      <c r="D117" s="34"/>
      <c r="E117" s="34"/>
      <c r="F117" s="34"/>
      <c r="G117" s="34"/>
      <c r="H117" s="34"/>
      <c r="I117" s="34"/>
      <c r="J117" s="34"/>
      <c r="K117" s="180">
        <v>9.3114000000000008</v>
      </c>
      <c r="L117" s="172" t="s">
        <v>26</v>
      </c>
      <c r="M117" s="172" t="s">
        <v>37</v>
      </c>
      <c r="N117" s="42">
        <v>0.63</v>
      </c>
      <c r="O117" s="43">
        <v>679.73220000000003</v>
      </c>
      <c r="P117" s="44">
        <v>1529.3974500000002</v>
      </c>
      <c r="Q117" s="40">
        <v>2.5700000000000001E-2</v>
      </c>
      <c r="R117" s="40"/>
    </row>
    <row r="118" spans="1:18" s="5" customFormat="1" ht="15.75">
      <c r="A118" s="34" t="s">
        <v>153</v>
      </c>
      <c r="B118" s="34"/>
      <c r="C118" s="34"/>
      <c r="D118" s="34"/>
      <c r="E118" s="34"/>
      <c r="F118" s="34"/>
      <c r="G118" s="34"/>
      <c r="H118" s="34"/>
      <c r="I118" s="34"/>
      <c r="J118" s="84"/>
      <c r="K118" s="181"/>
      <c r="L118" s="178"/>
      <c r="M118" s="178"/>
      <c r="N118" s="182"/>
      <c r="O118" s="183"/>
      <c r="P118" s="182">
        <v>0</v>
      </c>
      <c r="Q118" s="40"/>
      <c r="R118" s="40"/>
    </row>
    <row r="119" spans="1:18" s="5" customFormat="1" ht="45">
      <c r="A119" s="184" t="s">
        <v>154</v>
      </c>
      <c r="B119" s="184"/>
      <c r="C119" s="184"/>
      <c r="D119" s="184"/>
      <c r="E119" s="184"/>
      <c r="F119" s="184"/>
      <c r="G119" s="184"/>
      <c r="H119" s="184"/>
      <c r="I119" s="184"/>
      <c r="J119" s="184"/>
      <c r="K119" s="171">
        <v>584.79149999999993</v>
      </c>
      <c r="L119" s="172" t="s">
        <v>155</v>
      </c>
      <c r="M119" s="172" t="s">
        <v>37</v>
      </c>
      <c r="N119" s="42">
        <v>0.71</v>
      </c>
      <c r="O119" s="43">
        <v>42689.779499999997</v>
      </c>
      <c r="P119" s="44">
        <v>96052.003874999995</v>
      </c>
      <c r="Q119" s="90">
        <f>1.6119-0.2</f>
        <v>1.4119000000000002</v>
      </c>
      <c r="R119" s="90"/>
    </row>
    <row r="120" spans="1:18" s="5" customFormat="1" ht="30">
      <c r="A120" s="184" t="s">
        <v>156</v>
      </c>
      <c r="B120" s="184"/>
      <c r="C120" s="184"/>
      <c r="D120" s="184"/>
      <c r="E120" s="184"/>
      <c r="F120" s="184"/>
      <c r="G120" s="184"/>
      <c r="H120" s="184"/>
      <c r="I120" s="184"/>
      <c r="J120" s="184"/>
      <c r="K120" s="171">
        <v>175.17066666666668</v>
      </c>
      <c r="L120" s="172" t="s">
        <v>157</v>
      </c>
      <c r="M120" s="172" t="s">
        <v>37</v>
      </c>
      <c r="N120" s="42">
        <v>0.62</v>
      </c>
      <c r="O120" s="43">
        <v>12787.458666666667</v>
      </c>
      <c r="P120" s="44">
        <v>28771.782000000003</v>
      </c>
      <c r="Q120" s="40">
        <v>0.48284908284750766</v>
      </c>
      <c r="R120" s="40"/>
    </row>
    <row r="121" spans="1:18" s="5" customFormat="1" ht="15.75">
      <c r="A121" s="34" t="s">
        <v>158</v>
      </c>
      <c r="B121" s="34"/>
      <c r="C121" s="34"/>
      <c r="D121" s="34"/>
      <c r="E121" s="34"/>
      <c r="F121" s="34"/>
      <c r="G121" s="34"/>
      <c r="H121" s="34"/>
      <c r="I121" s="34"/>
      <c r="J121" s="84"/>
      <c r="K121" s="181"/>
      <c r="L121" s="178"/>
      <c r="M121" s="178"/>
      <c r="N121" s="182"/>
      <c r="O121" s="183"/>
      <c r="P121" s="182">
        <v>0</v>
      </c>
      <c r="Q121" s="40"/>
      <c r="R121" s="40"/>
    </row>
    <row r="122" spans="1:18" s="5" customFormat="1" ht="15.75">
      <c r="A122" s="184" t="s">
        <v>159</v>
      </c>
      <c r="B122" s="184"/>
      <c r="C122" s="184"/>
      <c r="D122" s="184"/>
      <c r="E122" s="184"/>
      <c r="F122" s="184"/>
      <c r="G122" s="184"/>
      <c r="H122" s="184"/>
      <c r="I122" s="184"/>
      <c r="J122" s="184"/>
      <c r="K122" s="179">
        <v>88.954199999999986</v>
      </c>
      <c r="L122" s="185" t="s">
        <v>151</v>
      </c>
      <c r="M122" s="186" t="s">
        <v>37</v>
      </c>
      <c r="N122" s="37">
        <v>1.35</v>
      </c>
      <c r="O122" s="38">
        <v>6493.6565999999993</v>
      </c>
      <c r="P122" s="39">
        <v>14610.727349999999</v>
      </c>
      <c r="Q122" s="40">
        <v>0.49039550631118328</v>
      </c>
      <c r="R122" s="40"/>
    </row>
    <row r="123" spans="1:18" s="5" customFormat="1" ht="15.75">
      <c r="A123" s="184" t="s">
        <v>160</v>
      </c>
      <c r="B123" s="184"/>
      <c r="C123" s="184"/>
      <c r="D123" s="184"/>
      <c r="E123" s="184"/>
      <c r="F123" s="184"/>
      <c r="G123" s="184"/>
      <c r="H123" s="184"/>
      <c r="I123" s="184"/>
      <c r="J123" s="184"/>
      <c r="K123" s="180">
        <v>73.910720000000012</v>
      </c>
      <c r="L123" s="187" t="s">
        <v>151</v>
      </c>
      <c r="M123" s="188" t="s">
        <v>37</v>
      </c>
      <c r="N123" s="47">
        <v>1.0900000000000001</v>
      </c>
      <c r="O123" s="48">
        <v>5395.4825600000013</v>
      </c>
      <c r="P123" s="49">
        <v>12139.835760000004</v>
      </c>
      <c r="Q123" s="40">
        <v>0.40746232281583239</v>
      </c>
      <c r="R123" s="40"/>
    </row>
    <row r="124" spans="1:18" s="5" customFormat="1" ht="47.25" customHeight="1">
      <c r="A124" s="34" t="s">
        <v>161</v>
      </c>
      <c r="B124" s="34"/>
      <c r="C124" s="34"/>
      <c r="D124" s="34"/>
      <c r="E124" s="34"/>
      <c r="F124" s="34"/>
      <c r="G124" s="34"/>
      <c r="H124" s="34"/>
      <c r="I124" s="34"/>
      <c r="J124" s="84"/>
      <c r="K124" s="189"/>
      <c r="L124" s="23"/>
      <c r="M124" s="23"/>
      <c r="N124" s="182"/>
      <c r="O124" s="183"/>
      <c r="P124" s="182">
        <v>0</v>
      </c>
      <c r="Q124" s="40"/>
      <c r="R124" s="40"/>
    </row>
    <row r="125" spans="1:18" s="5" customFormat="1" ht="15.75">
      <c r="A125" s="190" t="s">
        <v>162</v>
      </c>
      <c r="B125" s="190"/>
      <c r="C125" s="190"/>
      <c r="D125" s="190"/>
      <c r="E125" s="190"/>
      <c r="F125" s="190"/>
      <c r="G125" s="190"/>
      <c r="H125" s="190"/>
      <c r="I125" s="190"/>
      <c r="J125" s="190"/>
      <c r="K125" s="35">
        <v>24.764133333333334</v>
      </c>
      <c r="L125" s="36" t="s">
        <v>163</v>
      </c>
      <c r="M125" s="36" t="s">
        <v>37</v>
      </c>
      <c r="N125" s="37">
        <v>0.91</v>
      </c>
      <c r="O125" s="38">
        <v>1807.7817333333332</v>
      </c>
      <c r="P125" s="39">
        <v>4067.5088999999998</v>
      </c>
      <c r="Q125" s="40">
        <v>6.826108100774135E-2</v>
      </c>
      <c r="R125" s="40"/>
    </row>
    <row r="126" spans="1:18" s="5" customFormat="1" ht="15.75">
      <c r="A126" s="190" t="s">
        <v>164</v>
      </c>
      <c r="B126" s="190"/>
      <c r="C126" s="190"/>
      <c r="D126" s="190"/>
      <c r="E126" s="190"/>
      <c r="F126" s="190"/>
      <c r="G126" s="190"/>
      <c r="H126" s="190"/>
      <c r="I126" s="190"/>
      <c r="J126" s="190"/>
      <c r="K126" s="41">
        <v>12.2752</v>
      </c>
      <c r="L126" s="187" t="s">
        <v>151</v>
      </c>
      <c r="M126" s="23" t="s">
        <v>37</v>
      </c>
      <c r="N126" s="42">
        <v>1.37</v>
      </c>
      <c r="O126" s="43">
        <v>896.08960000000002</v>
      </c>
      <c r="P126" s="44">
        <v>2016.2016000000001</v>
      </c>
      <c r="Q126" s="40">
        <f>0.034835967942329+0.05</f>
        <v>8.4835967942329005E-2</v>
      </c>
      <c r="R126" s="40"/>
    </row>
    <row r="127" spans="1:18" s="5" customFormat="1" ht="15.75">
      <c r="A127" s="190" t="s">
        <v>165</v>
      </c>
      <c r="B127" s="190"/>
      <c r="C127" s="190"/>
      <c r="D127" s="190"/>
      <c r="E127" s="190"/>
      <c r="F127" s="190"/>
      <c r="G127" s="190"/>
      <c r="H127" s="190"/>
      <c r="I127" s="190"/>
      <c r="J127" s="190"/>
      <c r="K127" s="41">
        <v>21.76</v>
      </c>
      <c r="L127" s="23" t="s">
        <v>166</v>
      </c>
      <c r="M127" s="23" t="s">
        <v>37</v>
      </c>
      <c r="N127" s="42">
        <v>1.36</v>
      </c>
      <c r="O127" s="43">
        <v>1588.48</v>
      </c>
      <c r="P127" s="44">
        <v>3574.08</v>
      </c>
      <c r="Q127" s="40">
        <f>0.06+0.05</f>
        <v>0.11</v>
      </c>
      <c r="R127" s="40"/>
    </row>
    <row r="128" spans="1:18" s="5" customFormat="1" ht="15.75">
      <c r="A128" s="190" t="s">
        <v>167</v>
      </c>
      <c r="B128" s="190"/>
      <c r="C128" s="190"/>
      <c r="D128" s="190"/>
      <c r="E128" s="190"/>
      <c r="F128" s="190"/>
      <c r="G128" s="190"/>
      <c r="H128" s="190"/>
      <c r="I128" s="190"/>
      <c r="J128" s="190"/>
      <c r="K128" s="41">
        <v>3.2226000000000008</v>
      </c>
      <c r="L128" s="187" t="s">
        <v>151</v>
      </c>
      <c r="M128" s="23" t="s">
        <v>37</v>
      </c>
      <c r="N128" s="42">
        <v>1.31</v>
      </c>
      <c r="O128" s="43">
        <v>235.24980000000005</v>
      </c>
      <c r="P128" s="44">
        <v>529.31205000000011</v>
      </c>
      <c r="Q128" s="40">
        <v>8.8829339066531978E-3</v>
      </c>
      <c r="R128" s="40"/>
    </row>
    <row r="129" spans="1:27" s="5" customFormat="1" ht="30">
      <c r="A129" s="190" t="s">
        <v>168</v>
      </c>
      <c r="B129" s="190"/>
      <c r="C129" s="190"/>
      <c r="D129" s="190"/>
      <c r="E129" s="190"/>
      <c r="F129" s="190"/>
      <c r="G129" s="190"/>
      <c r="H129" s="190"/>
      <c r="I129" s="190"/>
      <c r="J129" s="190"/>
      <c r="K129" s="41">
        <v>3.4880000000000004</v>
      </c>
      <c r="L129" s="23" t="s">
        <v>169</v>
      </c>
      <c r="M129" s="23" t="s">
        <v>37</v>
      </c>
      <c r="N129" s="42">
        <v>1.0900000000000001</v>
      </c>
      <c r="O129" s="43">
        <v>254.62400000000002</v>
      </c>
      <c r="P129" s="44">
        <v>572.904</v>
      </c>
      <c r="Q129" s="40">
        <v>9.6144955831956643E-3</v>
      </c>
      <c r="R129" s="40"/>
    </row>
    <row r="130" spans="1:27" s="5" customFormat="1" ht="30">
      <c r="A130" s="190" t="s">
        <v>170</v>
      </c>
      <c r="B130" s="190"/>
      <c r="C130" s="190"/>
      <c r="D130" s="190"/>
      <c r="E130" s="190"/>
      <c r="F130" s="190"/>
      <c r="G130" s="190"/>
      <c r="H130" s="190"/>
      <c r="I130" s="190"/>
      <c r="J130" s="190"/>
      <c r="K130" s="41">
        <v>0.44200000000000006</v>
      </c>
      <c r="L130" s="23" t="s">
        <v>169</v>
      </c>
      <c r="M130" s="23" t="s">
        <v>37</v>
      </c>
      <c r="N130" s="42">
        <v>0.85</v>
      </c>
      <c r="O130" s="43">
        <v>32.266000000000005</v>
      </c>
      <c r="P130" s="44">
        <v>72.598500000000016</v>
      </c>
      <c r="Q130" s="40">
        <v>1.2183506444301848E-3</v>
      </c>
      <c r="R130" s="40"/>
    </row>
    <row r="131" spans="1:27" s="5" customFormat="1" ht="30">
      <c r="A131" s="190" t="s">
        <v>171</v>
      </c>
      <c r="B131" s="190"/>
      <c r="C131" s="190"/>
      <c r="D131" s="190"/>
      <c r="E131" s="190"/>
      <c r="F131" s="190"/>
      <c r="G131" s="190"/>
      <c r="H131" s="190"/>
      <c r="I131" s="190"/>
      <c r="J131" s="190"/>
      <c r="K131" s="41">
        <v>14.924880000000002</v>
      </c>
      <c r="L131" s="23" t="s">
        <v>169</v>
      </c>
      <c r="M131" s="23" t="s">
        <v>37</v>
      </c>
      <c r="N131" s="42">
        <v>1.71</v>
      </c>
      <c r="O131" s="43">
        <v>1089.5162400000002</v>
      </c>
      <c r="P131" s="44">
        <v>2451.4115400000005</v>
      </c>
      <c r="Q131" s="40">
        <v>4.1139676846251527E-2</v>
      </c>
      <c r="R131" s="40"/>
    </row>
    <row r="132" spans="1:27" s="5" customFormat="1" ht="15.75">
      <c r="A132" s="190" t="s">
        <v>172</v>
      </c>
      <c r="B132" s="190"/>
      <c r="C132" s="190"/>
      <c r="D132" s="190"/>
      <c r="E132" s="190"/>
      <c r="F132" s="190"/>
      <c r="G132" s="190"/>
      <c r="H132" s="190"/>
      <c r="I132" s="190"/>
      <c r="J132" s="190"/>
      <c r="K132" s="41">
        <v>7.9920000000000009</v>
      </c>
      <c r="L132" s="187" t="s">
        <v>151</v>
      </c>
      <c r="M132" s="23" t="s">
        <v>66</v>
      </c>
      <c r="N132" s="42">
        <v>0.54</v>
      </c>
      <c r="O132" s="43">
        <v>583.41600000000005</v>
      </c>
      <c r="P132" s="44">
        <v>1312.6860000000001</v>
      </c>
      <c r="Q132" s="40">
        <v>2.5029543778927705E-2</v>
      </c>
      <c r="R132" s="40"/>
    </row>
    <row r="133" spans="1:27" s="5" customFormat="1" ht="30">
      <c r="A133" s="190" t="s">
        <v>173</v>
      </c>
      <c r="B133" s="190"/>
      <c r="C133" s="190"/>
      <c r="D133" s="190"/>
      <c r="E133" s="190"/>
      <c r="F133" s="190"/>
      <c r="G133" s="190"/>
      <c r="H133" s="190"/>
      <c r="I133" s="190"/>
      <c r="J133" s="190"/>
      <c r="K133" s="41">
        <v>1.9200000000000002</v>
      </c>
      <c r="L133" s="23" t="s">
        <v>169</v>
      </c>
      <c r="M133" s="23" t="s">
        <v>37</v>
      </c>
      <c r="N133" s="42">
        <v>0.64</v>
      </c>
      <c r="O133" s="43">
        <v>140.16000000000003</v>
      </c>
      <c r="P133" s="44">
        <v>315.36000000000007</v>
      </c>
      <c r="Q133" s="40">
        <v>5.2923828898324768E-3</v>
      </c>
      <c r="R133" s="40"/>
    </row>
    <row r="134" spans="1:27" s="5" customFormat="1" ht="30" customHeight="1">
      <c r="A134" s="91" t="s">
        <v>174</v>
      </c>
      <c r="B134" s="92"/>
      <c r="C134" s="92"/>
      <c r="D134" s="92"/>
      <c r="E134" s="92"/>
      <c r="F134" s="92"/>
      <c r="G134" s="92"/>
      <c r="H134" s="92"/>
      <c r="I134" s="92"/>
      <c r="J134" s="93"/>
      <c r="K134" s="41">
        <v>28.278720000000007</v>
      </c>
      <c r="L134" s="23" t="s">
        <v>169</v>
      </c>
      <c r="M134" s="23" t="s">
        <v>37</v>
      </c>
      <c r="N134" s="42">
        <v>0.81</v>
      </c>
      <c r="O134" s="43">
        <v>2064.3465600000004</v>
      </c>
      <c r="P134" s="44">
        <v>4644.7797600000013</v>
      </c>
      <c r="Q134" s="40">
        <v>7.7948861392897625E-2</v>
      </c>
      <c r="R134" s="40"/>
    </row>
    <row r="135" spans="1:27" s="5" customFormat="1" ht="21" customHeight="1">
      <c r="A135" s="55" t="s">
        <v>175</v>
      </c>
      <c r="B135" s="55"/>
      <c r="C135" s="55"/>
      <c r="D135" s="55"/>
      <c r="E135" s="55"/>
      <c r="F135" s="55"/>
      <c r="G135" s="55"/>
      <c r="H135" s="55"/>
      <c r="I135" s="55"/>
      <c r="J135" s="55"/>
      <c r="K135" s="41">
        <v>6.2522666666666664</v>
      </c>
      <c r="L135" s="23" t="s">
        <v>40</v>
      </c>
      <c r="M135" s="23" t="s">
        <v>37</v>
      </c>
      <c r="N135" s="42">
        <v>3.8</v>
      </c>
      <c r="O135" s="43">
        <v>456.41546666666665</v>
      </c>
      <c r="P135" s="44">
        <v>1026.9348</v>
      </c>
      <c r="Q135" s="40">
        <v>6.8936227352784568E-2</v>
      </c>
      <c r="R135" s="40"/>
    </row>
    <row r="136" spans="1:27" s="5" customFormat="1" ht="29.25" customHeight="1">
      <c r="A136" s="34" t="s">
        <v>176</v>
      </c>
      <c r="B136" s="34"/>
      <c r="C136" s="34"/>
      <c r="D136" s="34"/>
      <c r="E136" s="34"/>
      <c r="F136" s="34"/>
      <c r="G136" s="34"/>
      <c r="H136" s="34"/>
      <c r="I136" s="34"/>
      <c r="J136" s="34"/>
      <c r="K136" s="171">
        <v>81.64</v>
      </c>
      <c r="L136" s="187" t="s">
        <v>151</v>
      </c>
      <c r="M136" s="172" t="s">
        <v>66</v>
      </c>
      <c r="N136" s="191">
        <v>31.4</v>
      </c>
      <c r="O136" s="192">
        <v>5959.72</v>
      </c>
      <c r="P136" s="193">
        <v>13409.37</v>
      </c>
      <c r="Q136" s="40">
        <v>2.2503653079475175E-2</v>
      </c>
      <c r="R136" s="40"/>
    </row>
    <row r="137" spans="1:27" s="5" customFormat="1" ht="22.5" customHeight="1">
      <c r="A137" s="84" t="s">
        <v>177</v>
      </c>
      <c r="B137" s="175"/>
      <c r="C137" s="175"/>
      <c r="D137" s="175"/>
      <c r="E137" s="175"/>
      <c r="F137" s="175"/>
      <c r="G137" s="175"/>
      <c r="H137" s="175"/>
      <c r="I137" s="175"/>
      <c r="J137" s="194"/>
      <c r="K137" s="41">
        <v>7.0666666666666664</v>
      </c>
      <c r="L137" s="23" t="s">
        <v>40</v>
      </c>
      <c r="M137" s="23" t="s">
        <v>37</v>
      </c>
      <c r="N137" s="42">
        <v>0.53</v>
      </c>
      <c r="O137" s="43">
        <v>515.86666666666667</v>
      </c>
      <c r="P137" s="44">
        <v>1160.7</v>
      </c>
      <c r="Q137" s="40">
        <v>9.7394546236500429E-2</v>
      </c>
      <c r="R137" s="40"/>
    </row>
    <row r="138" spans="1:27" s="5" customFormat="1" ht="15.75">
      <c r="A138" s="84" t="s">
        <v>178</v>
      </c>
      <c r="B138" s="175"/>
      <c r="C138" s="175"/>
      <c r="D138" s="175"/>
      <c r="E138" s="175"/>
      <c r="F138" s="175"/>
      <c r="G138" s="175"/>
      <c r="H138" s="175"/>
      <c r="I138" s="175"/>
      <c r="J138" s="194"/>
      <c r="K138" s="45">
        <v>19.2</v>
      </c>
      <c r="L138" s="187" t="s">
        <v>151</v>
      </c>
      <c r="M138" s="46" t="s">
        <v>37</v>
      </c>
      <c r="N138" s="47">
        <v>0.24</v>
      </c>
      <c r="O138" s="48">
        <v>1401.6</v>
      </c>
      <c r="P138" s="49">
        <v>3153.6</v>
      </c>
      <c r="Q138" s="40">
        <v>8.0799999999999997E-2</v>
      </c>
      <c r="R138" s="40"/>
    </row>
    <row r="139" spans="1:27" s="5" customFormat="1" ht="33" customHeight="1">
      <c r="A139" s="195" t="s">
        <v>179</v>
      </c>
      <c r="B139" s="196"/>
      <c r="C139" s="196"/>
      <c r="D139" s="196"/>
      <c r="E139" s="196"/>
      <c r="F139" s="196"/>
      <c r="G139" s="196"/>
      <c r="H139" s="196"/>
      <c r="I139" s="196"/>
      <c r="J139" s="196"/>
      <c r="K139" s="189"/>
      <c r="L139" s="197"/>
      <c r="M139" s="198"/>
      <c r="N139" s="182"/>
      <c r="O139" s="183"/>
      <c r="P139" s="182"/>
      <c r="Q139" s="40"/>
      <c r="R139" s="40"/>
    </row>
    <row r="140" spans="1:27" s="5" customFormat="1" ht="38.25" customHeight="1">
      <c r="A140" s="164" t="s">
        <v>180</v>
      </c>
      <c r="B140" s="164"/>
      <c r="C140" s="164"/>
      <c r="D140" s="164"/>
      <c r="E140" s="164"/>
      <c r="F140" s="164"/>
      <c r="G140" s="164"/>
      <c r="H140" s="164"/>
      <c r="I140" s="164"/>
      <c r="J140" s="164"/>
      <c r="K140" s="35"/>
      <c r="L140" s="36" t="s">
        <v>181</v>
      </c>
      <c r="M140" s="36" t="s">
        <v>37</v>
      </c>
      <c r="N140" s="37"/>
      <c r="O140" s="38"/>
      <c r="P140" s="39">
        <v>0</v>
      </c>
      <c r="Q140" s="40">
        <v>6.8105687574239196E-2</v>
      </c>
      <c r="R140" s="40"/>
    </row>
    <row r="141" spans="1:27" ht="39" customHeight="1">
      <c r="A141" s="164" t="s">
        <v>182</v>
      </c>
      <c r="B141" s="164"/>
      <c r="C141" s="164"/>
      <c r="D141" s="164"/>
      <c r="E141" s="164"/>
      <c r="F141" s="164"/>
      <c r="G141" s="164"/>
      <c r="H141" s="164"/>
      <c r="I141" s="164"/>
      <c r="J141" s="164"/>
      <c r="K141" s="41"/>
      <c r="L141" s="23" t="s">
        <v>181</v>
      </c>
      <c r="M141" s="23">
        <v>1.2</v>
      </c>
      <c r="N141" s="42"/>
      <c r="O141" s="43"/>
      <c r="P141" s="44">
        <v>0</v>
      </c>
      <c r="Q141" s="40">
        <v>9.4497832557377495E-2</v>
      </c>
      <c r="R141" s="40"/>
      <c r="S141" s="5"/>
      <c r="AA141"/>
    </row>
    <row r="142" spans="1:27" s="200" customFormat="1" ht="68.25" customHeight="1">
      <c r="A142" s="50" t="s">
        <v>183</v>
      </c>
      <c r="B142" s="50"/>
      <c r="C142" s="50"/>
      <c r="D142" s="50"/>
      <c r="E142" s="50"/>
      <c r="F142" s="50"/>
      <c r="G142" s="50"/>
      <c r="H142" s="50"/>
      <c r="I142" s="50"/>
      <c r="J142" s="50"/>
      <c r="K142" s="199">
        <v>12.92</v>
      </c>
      <c r="L142" s="65"/>
      <c r="M142" s="69"/>
      <c r="N142" s="69"/>
      <c r="O142" s="69"/>
      <c r="P142" s="69"/>
      <c r="Q142" s="33">
        <f>Q143+Q144+Q145+Q146+Q147+Q148+Q149+Q150+Q151+Q152+Q153+Q154+Q155+Q156+Q157</f>
        <v>2.5991496664324387</v>
      </c>
      <c r="R142" s="33"/>
      <c r="S142" s="5"/>
      <c r="T142" s="5"/>
      <c r="U142" s="5"/>
      <c r="V142" s="5"/>
      <c r="W142" s="5"/>
      <c r="X142" s="5"/>
      <c r="Y142" s="5"/>
      <c r="Z142" s="5"/>
    </row>
    <row r="143" spans="1:27" ht="15.75">
      <c r="A143" s="55" t="s">
        <v>184</v>
      </c>
      <c r="B143" s="55"/>
      <c r="C143" s="55"/>
      <c r="D143" s="55"/>
      <c r="E143" s="55"/>
      <c r="F143" s="55"/>
      <c r="G143" s="55"/>
      <c r="H143" s="55"/>
      <c r="I143" s="55"/>
      <c r="J143" s="55"/>
      <c r="K143" s="171">
        <v>23.666666666666668</v>
      </c>
      <c r="L143" s="36" t="s">
        <v>185</v>
      </c>
      <c r="M143" s="36" t="s">
        <v>66</v>
      </c>
      <c r="N143" s="37">
        <v>7.1</v>
      </c>
      <c r="O143" s="38">
        <v>1727.6666666666667</v>
      </c>
      <c r="P143" s="39">
        <v>3317.12</v>
      </c>
      <c r="Q143" s="40">
        <v>5.5668027433793454E-2</v>
      </c>
      <c r="R143" s="40"/>
      <c r="S143" s="5"/>
      <c r="AA143"/>
    </row>
    <row r="144" spans="1:27" ht="30">
      <c r="A144" s="55" t="s">
        <v>186</v>
      </c>
      <c r="B144" s="55"/>
      <c r="C144" s="55"/>
      <c r="D144" s="55"/>
      <c r="E144" s="55"/>
      <c r="F144" s="55"/>
      <c r="G144" s="55"/>
      <c r="H144" s="55"/>
      <c r="I144" s="55"/>
      <c r="J144" s="55"/>
      <c r="K144" s="171">
        <v>85.248933333333341</v>
      </c>
      <c r="L144" s="23" t="s">
        <v>187</v>
      </c>
      <c r="M144" s="23" t="s">
        <v>37</v>
      </c>
      <c r="N144" s="42">
        <v>0.34400000000000003</v>
      </c>
      <c r="O144" s="43">
        <v>6223.1721333333335</v>
      </c>
      <c r="P144" s="44">
        <v>11948.490496</v>
      </c>
      <c r="Q144" s="40">
        <v>0.20050000000000001</v>
      </c>
      <c r="R144" s="40"/>
      <c r="S144" s="5"/>
      <c r="AA144"/>
    </row>
    <row r="145" spans="1:27" ht="30">
      <c r="A145" s="55" t="s">
        <v>188</v>
      </c>
      <c r="B145" s="55"/>
      <c r="C145" s="55"/>
      <c r="D145" s="55"/>
      <c r="E145" s="55"/>
      <c r="F145" s="55"/>
      <c r="G145" s="55"/>
      <c r="H145" s="55"/>
      <c r="I145" s="55"/>
      <c r="J145" s="55"/>
      <c r="K145" s="171">
        <v>56.477418333333326</v>
      </c>
      <c r="L145" s="23" t="s">
        <v>187</v>
      </c>
      <c r="M145" s="23" t="s">
        <v>37</v>
      </c>
      <c r="N145" s="42">
        <v>0.43</v>
      </c>
      <c r="O145" s="43">
        <v>4122.8515383333324</v>
      </c>
      <c r="P145" s="44">
        <v>7915.8749535999978</v>
      </c>
      <c r="Q145" s="40">
        <v>0.13284449886633076</v>
      </c>
      <c r="R145" s="40"/>
      <c r="S145" s="5"/>
      <c r="AA145"/>
    </row>
    <row r="146" spans="1:27" ht="52.5" customHeight="1">
      <c r="A146" s="55" t="s">
        <v>189</v>
      </c>
      <c r="B146" s="55"/>
      <c r="C146" s="55"/>
      <c r="D146" s="55"/>
      <c r="E146" s="55"/>
      <c r="F146" s="55"/>
      <c r="G146" s="55"/>
      <c r="H146" s="55"/>
      <c r="I146" s="55"/>
      <c r="J146" s="55"/>
      <c r="K146" s="201">
        <v>31.084470555555551</v>
      </c>
      <c r="L146" s="60" t="s">
        <v>190</v>
      </c>
      <c r="M146" s="23" t="s">
        <v>37</v>
      </c>
      <c r="N146" s="42">
        <v>0.71</v>
      </c>
      <c r="O146" s="43">
        <v>2269.1663505555553</v>
      </c>
      <c r="P146" s="44">
        <v>4356.7993930666662</v>
      </c>
      <c r="Q146" s="40">
        <v>7.3099999999999998E-2</v>
      </c>
      <c r="R146" s="40"/>
      <c r="S146" s="5"/>
      <c r="AA146"/>
    </row>
    <row r="147" spans="1:27" ht="15.75">
      <c r="A147" s="55" t="s">
        <v>191</v>
      </c>
      <c r="B147" s="55"/>
      <c r="C147" s="55"/>
      <c r="D147" s="55"/>
      <c r="E147" s="55"/>
      <c r="F147" s="55"/>
      <c r="G147" s="55"/>
      <c r="H147" s="55"/>
      <c r="I147" s="55"/>
      <c r="J147" s="55"/>
      <c r="K147" s="171">
        <v>0.47333333333333333</v>
      </c>
      <c r="L147" s="23"/>
      <c r="M147" s="23" t="s">
        <v>192</v>
      </c>
      <c r="N147" s="42">
        <v>56.8</v>
      </c>
      <c r="O147" s="43">
        <v>34.553333333333335</v>
      </c>
      <c r="P147" s="44">
        <v>66.342399999999998</v>
      </c>
      <c r="Q147" s="40">
        <v>1.2E-2</v>
      </c>
      <c r="R147" s="40"/>
      <c r="S147" s="5"/>
      <c r="AA147"/>
    </row>
    <row r="148" spans="1:27" ht="30">
      <c r="A148" s="55" t="s">
        <v>193</v>
      </c>
      <c r="B148" s="55"/>
      <c r="C148" s="55"/>
      <c r="D148" s="55"/>
      <c r="E148" s="55"/>
      <c r="F148" s="55"/>
      <c r="G148" s="55"/>
      <c r="H148" s="55"/>
      <c r="I148" s="55"/>
      <c r="J148" s="55"/>
      <c r="K148" s="171">
        <v>22.303499999999996</v>
      </c>
      <c r="L148" s="23" t="s">
        <v>194</v>
      </c>
      <c r="M148" s="23" t="s">
        <v>37</v>
      </c>
      <c r="N148" s="42">
        <v>0.15</v>
      </c>
      <c r="O148" s="43">
        <v>1628.1554999999996</v>
      </c>
      <c r="P148" s="44">
        <v>3126.058559999999</v>
      </c>
      <c r="Q148" s="40">
        <v>5.2461627459279403E-2</v>
      </c>
      <c r="R148" s="40"/>
      <c r="S148" s="5"/>
      <c r="AA148"/>
    </row>
    <row r="149" spans="1:27" s="205" customFormat="1" ht="30">
      <c r="A149" s="55" t="s">
        <v>195</v>
      </c>
      <c r="B149" s="55"/>
      <c r="C149" s="55"/>
      <c r="D149" s="55"/>
      <c r="E149" s="55"/>
      <c r="F149" s="55"/>
      <c r="G149" s="55"/>
      <c r="H149" s="55"/>
      <c r="I149" s="55"/>
      <c r="J149" s="55"/>
      <c r="K149" s="202">
        <v>35.685600000000001</v>
      </c>
      <c r="L149" s="172" t="s">
        <v>196</v>
      </c>
      <c r="M149" s="172" t="s">
        <v>37</v>
      </c>
      <c r="N149" s="203">
        <v>0.16</v>
      </c>
      <c r="O149" s="204">
        <v>2605.0488</v>
      </c>
      <c r="P149" s="44">
        <v>5001.6936960000003</v>
      </c>
      <c r="Q149" s="90">
        <v>0.28389999999999999</v>
      </c>
      <c r="R149" s="90"/>
      <c r="S149" s="5"/>
      <c r="T149" s="5"/>
      <c r="U149" s="5"/>
      <c r="V149" s="5"/>
      <c r="W149" s="5"/>
      <c r="X149" s="5"/>
      <c r="Y149" s="5"/>
      <c r="Z149" s="5"/>
    </row>
    <row r="150" spans="1:27" ht="30">
      <c r="A150" s="55" t="s">
        <v>197</v>
      </c>
      <c r="B150" s="55"/>
      <c r="C150" s="55"/>
      <c r="D150" s="55"/>
      <c r="E150" s="55"/>
      <c r="F150" s="55"/>
      <c r="G150" s="55"/>
      <c r="H150" s="55"/>
      <c r="I150" s="55"/>
      <c r="J150" s="55"/>
      <c r="K150" s="201">
        <v>37.007288888888887</v>
      </c>
      <c r="L150" s="23" t="s">
        <v>198</v>
      </c>
      <c r="M150" s="23" t="s">
        <v>37</v>
      </c>
      <c r="N150" s="42">
        <v>4.4800000000000004</v>
      </c>
      <c r="O150" s="43">
        <v>2701.5320888888887</v>
      </c>
      <c r="P150" s="44">
        <v>5186.9416106666658</v>
      </c>
      <c r="Q150" s="40">
        <v>8.7047441117619126E-2</v>
      </c>
      <c r="R150" s="40"/>
      <c r="S150" s="5"/>
      <c r="AA150"/>
    </row>
    <row r="151" spans="1:27" s="5" customFormat="1" ht="37.5" customHeight="1">
      <c r="A151" s="55" t="s">
        <v>199</v>
      </c>
      <c r="B151" s="55"/>
      <c r="C151" s="55"/>
      <c r="D151" s="55"/>
      <c r="E151" s="55"/>
      <c r="F151" s="55"/>
      <c r="G151" s="55"/>
      <c r="H151" s="55"/>
      <c r="I151" s="55"/>
      <c r="J151" s="55"/>
      <c r="K151" s="171">
        <v>35.536910000000006</v>
      </c>
      <c r="L151" s="23" t="s">
        <v>200</v>
      </c>
      <c r="M151" s="23" t="s">
        <v>201</v>
      </c>
      <c r="N151" s="42">
        <v>23.9</v>
      </c>
      <c r="O151" s="43">
        <v>2594.1944300000005</v>
      </c>
      <c r="P151" s="44">
        <v>4980.8533056000006</v>
      </c>
      <c r="Q151" s="40">
        <v>8.3588859751785163E-2</v>
      </c>
      <c r="R151" s="40"/>
    </row>
    <row r="152" spans="1:27" s="5" customFormat="1" ht="30.75" customHeight="1">
      <c r="A152" s="55" t="s">
        <v>202</v>
      </c>
      <c r="B152" s="55"/>
      <c r="C152" s="55"/>
      <c r="D152" s="55"/>
      <c r="E152" s="55"/>
      <c r="F152" s="55"/>
      <c r="G152" s="55"/>
      <c r="H152" s="55"/>
      <c r="I152" s="55"/>
      <c r="J152" s="55"/>
      <c r="K152" s="171">
        <v>0.93066666666666675</v>
      </c>
      <c r="L152" s="23" t="s">
        <v>203</v>
      </c>
      <c r="M152" s="23" t="s">
        <v>192</v>
      </c>
      <c r="N152" s="42">
        <v>34.9</v>
      </c>
      <c r="O152" s="43">
        <v>67.938666666666677</v>
      </c>
      <c r="P152" s="44">
        <v>130.44224000000003</v>
      </c>
      <c r="Q152" s="40">
        <v>2.1890863745796001E-2</v>
      </c>
      <c r="R152" s="40"/>
    </row>
    <row r="153" spans="1:27" s="5" customFormat="1" ht="31.5" customHeight="1">
      <c r="A153" s="55" t="s">
        <v>204</v>
      </c>
      <c r="B153" s="55"/>
      <c r="C153" s="55"/>
      <c r="D153" s="55"/>
      <c r="E153" s="55"/>
      <c r="F153" s="55"/>
      <c r="G153" s="55"/>
      <c r="H153" s="55"/>
      <c r="I153" s="55"/>
      <c r="J153" s="55"/>
      <c r="K153" s="171">
        <v>0.2</v>
      </c>
      <c r="L153" s="23" t="s">
        <v>203</v>
      </c>
      <c r="M153" s="23" t="s">
        <v>37</v>
      </c>
      <c r="N153" s="42">
        <v>0.08</v>
      </c>
      <c r="O153" s="43">
        <v>14.600000000000001</v>
      </c>
      <c r="P153" s="44">
        <v>28.032</v>
      </c>
      <c r="Q153" s="40">
        <v>5.0000000000000001E-3</v>
      </c>
      <c r="R153" s="40"/>
    </row>
    <row r="154" spans="1:27" s="5" customFormat="1" ht="30">
      <c r="A154" s="55" t="s">
        <v>205</v>
      </c>
      <c r="B154" s="55"/>
      <c r="C154" s="55"/>
      <c r="D154" s="55"/>
      <c r="E154" s="55"/>
      <c r="F154" s="55"/>
      <c r="G154" s="55"/>
      <c r="H154" s="55"/>
      <c r="I154" s="55"/>
      <c r="J154" s="55"/>
      <c r="K154" s="171">
        <v>132.65999999999997</v>
      </c>
      <c r="L154" s="23" t="s">
        <v>196</v>
      </c>
      <c r="M154" s="23" t="s">
        <v>66</v>
      </c>
      <c r="N154" s="42">
        <v>4.823999999999999</v>
      </c>
      <c r="O154" s="43">
        <v>9684.1799999999985</v>
      </c>
      <c r="P154" s="44">
        <v>18593.625599999996</v>
      </c>
      <c r="Q154" s="40">
        <v>0.31203889518452271</v>
      </c>
      <c r="R154" s="40"/>
    </row>
    <row r="155" spans="1:27" s="5" customFormat="1" ht="30">
      <c r="A155" s="55" t="s">
        <v>206</v>
      </c>
      <c r="B155" s="55"/>
      <c r="C155" s="55"/>
      <c r="D155" s="55"/>
      <c r="E155" s="55"/>
      <c r="F155" s="55"/>
      <c r="G155" s="55"/>
      <c r="H155" s="55"/>
      <c r="I155" s="55"/>
      <c r="J155" s="55"/>
      <c r="K155" s="171">
        <v>174.24889999999999</v>
      </c>
      <c r="L155" s="23" t="s">
        <v>196</v>
      </c>
      <c r="M155" s="23" t="s">
        <v>72</v>
      </c>
      <c r="N155" s="42">
        <v>0.82699999999999996</v>
      </c>
      <c r="O155" s="43">
        <v>12720.169699999999</v>
      </c>
      <c r="P155" s="44">
        <v>24422.725823999997</v>
      </c>
      <c r="Q155" s="40">
        <v>0.40786306530316901</v>
      </c>
      <c r="R155" s="40"/>
    </row>
    <row r="156" spans="1:27" s="5" customFormat="1" ht="30">
      <c r="A156" s="55" t="s">
        <v>207</v>
      </c>
      <c r="B156" s="55"/>
      <c r="C156" s="55"/>
      <c r="D156" s="55"/>
      <c r="E156" s="55"/>
      <c r="F156" s="55"/>
      <c r="G156" s="55"/>
      <c r="H156" s="55"/>
      <c r="I156" s="55"/>
      <c r="J156" s="55"/>
      <c r="K156" s="180">
        <v>276.02015999999998</v>
      </c>
      <c r="L156" s="46" t="s">
        <v>194</v>
      </c>
      <c r="M156" s="46" t="s">
        <v>37</v>
      </c>
      <c r="N156" s="47">
        <v>2.6519999999999997</v>
      </c>
      <c r="O156" s="48">
        <v>20149.471679999999</v>
      </c>
      <c r="P156" s="49">
        <v>38686.985625599998</v>
      </c>
      <c r="Q156" s="40">
        <v>0.64924638757014319</v>
      </c>
      <c r="R156" s="40"/>
    </row>
    <row r="157" spans="1:27" s="5" customFormat="1" ht="25.5" customHeight="1">
      <c r="A157" s="55" t="s">
        <v>208</v>
      </c>
      <c r="B157" s="55"/>
      <c r="C157" s="55"/>
      <c r="D157" s="55"/>
      <c r="E157" s="55"/>
      <c r="F157" s="55"/>
      <c r="G157" s="55"/>
      <c r="H157" s="55"/>
      <c r="I157" s="55"/>
      <c r="J157" s="55"/>
      <c r="K157" s="206"/>
      <c r="L157" s="23" t="s">
        <v>40</v>
      </c>
      <c r="M157" s="98" t="s">
        <v>37</v>
      </c>
      <c r="N157" s="99"/>
      <c r="O157" s="100"/>
      <c r="P157" s="99"/>
      <c r="Q157" s="40">
        <v>0.22200000000000003</v>
      </c>
      <c r="R157" s="40"/>
    </row>
    <row r="158" spans="1:27" s="5" customFormat="1" ht="24" customHeight="1">
      <c r="A158" s="28" t="s">
        <v>209</v>
      </c>
      <c r="B158" s="29"/>
      <c r="C158" s="29"/>
      <c r="D158" s="29"/>
      <c r="E158" s="29"/>
      <c r="F158" s="29"/>
      <c r="G158" s="29"/>
      <c r="H158" s="29"/>
      <c r="I158" s="29"/>
      <c r="J158" s="207"/>
      <c r="K158" s="208"/>
      <c r="L158" s="127"/>
      <c r="M158" s="83"/>
      <c r="N158" s="83"/>
      <c r="O158" s="83"/>
      <c r="P158" s="83"/>
      <c r="Q158" s="54">
        <f>Q159+Q160+Q161+Q162+Q163+Q164+Q165+Q166+Q167+Q168</f>
        <v>2.343887605966529</v>
      </c>
      <c r="R158" s="54"/>
    </row>
    <row r="159" spans="1:27" s="5" customFormat="1" ht="30">
      <c r="A159" s="55" t="s">
        <v>210</v>
      </c>
      <c r="B159" s="55"/>
      <c r="C159" s="55"/>
      <c r="D159" s="55"/>
      <c r="E159" s="55"/>
      <c r="F159" s="55"/>
      <c r="G159" s="55"/>
      <c r="H159" s="55"/>
      <c r="I159" s="55"/>
      <c r="J159" s="55"/>
      <c r="K159" s="179">
        <v>728.40752833333329</v>
      </c>
      <c r="L159" s="36" t="s">
        <v>196</v>
      </c>
      <c r="M159" s="36" t="s">
        <v>37</v>
      </c>
      <c r="N159" s="37">
        <v>2.21</v>
      </c>
      <c r="O159" s="38">
        <v>53173.749568333333</v>
      </c>
      <c r="P159" s="39">
        <v>102093.5991712</v>
      </c>
      <c r="Q159" s="90">
        <v>0.24879999999999999</v>
      </c>
      <c r="R159" s="90"/>
    </row>
    <row r="160" spans="1:27" s="5" customFormat="1" ht="30">
      <c r="A160" s="55" t="s">
        <v>211</v>
      </c>
      <c r="B160" s="55"/>
      <c r="C160" s="55"/>
      <c r="D160" s="55"/>
      <c r="E160" s="55"/>
      <c r="F160" s="55"/>
      <c r="G160" s="55"/>
      <c r="H160" s="55"/>
      <c r="I160" s="55"/>
      <c r="J160" s="55"/>
      <c r="K160" s="171">
        <v>94.2</v>
      </c>
      <c r="L160" s="23" t="s">
        <v>194</v>
      </c>
      <c r="M160" s="23" t="s">
        <v>66</v>
      </c>
      <c r="N160" s="42">
        <v>31.4</v>
      </c>
      <c r="O160" s="43">
        <v>6876.6</v>
      </c>
      <c r="P160" s="44">
        <v>13203.072</v>
      </c>
      <c r="Q160" s="40">
        <v>2.0000000000000001E-4</v>
      </c>
      <c r="R160" s="40"/>
    </row>
    <row r="161" spans="1:22" s="5" customFormat="1" ht="30">
      <c r="A161" s="55" t="s">
        <v>212</v>
      </c>
      <c r="B161" s="55"/>
      <c r="C161" s="55"/>
      <c r="D161" s="55"/>
      <c r="E161" s="55"/>
      <c r="F161" s="55"/>
      <c r="G161" s="55"/>
      <c r="H161" s="55"/>
      <c r="I161" s="55"/>
      <c r="J161" s="55"/>
      <c r="K161" s="171">
        <v>49.56333333333334</v>
      </c>
      <c r="L161" s="23" t="s">
        <v>196</v>
      </c>
      <c r="M161" s="23" t="s">
        <v>37</v>
      </c>
      <c r="N161" s="42">
        <v>0.1</v>
      </c>
      <c r="O161" s="43">
        <v>3618.1233333333339</v>
      </c>
      <c r="P161" s="44">
        <v>6946.796800000001</v>
      </c>
      <c r="Q161" s="90">
        <f>1.103+0.2216</f>
        <v>1.3246</v>
      </c>
      <c r="R161" s="90"/>
    </row>
    <row r="162" spans="1:22" s="5" customFormat="1" ht="30">
      <c r="A162" s="55" t="s">
        <v>213</v>
      </c>
      <c r="B162" s="55"/>
      <c r="C162" s="55"/>
      <c r="D162" s="55"/>
      <c r="E162" s="55"/>
      <c r="F162" s="55"/>
      <c r="G162" s="55"/>
      <c r="H162" s="55"/>
      <c r="I162" s="55"/>
      <c r="J162" s="55"/>
      <c r="K162" s="171">
        <v>21.491399999999999</v>
      </c>
      <c r="L162" s="23" t="s">
        <v>196</v>
      </c>
      <c r="M162" s="23" t="s">
        <v>37</v>
      </c>
      <c r="N162" s="42">
        <v>0.153</v>
      </c>
      <c r="O162" s="43">
        <v>1568.8721999999998</v>
      </c>
      <c r="P162" s="44">
        <v>3012.2346239999997</v>
      </c>
      <c r="Q162" s="40">
        <v>5.0551430061575843E-2</v>
      </c>
      <c r="R162" s="40"/>
    </row>
    <row r="163" spans="1:22" s="5" customFormat="1" ht="30">
      <c r="A163" s="55" t="s">
        <v>214</v>
      </c>
      <c r="B163" s="55"/>
      <c r="C163" s="55"/>
      <c r="D163" s="55"/>
      <c r="E163" s="55"/>
      <c r="F163" s="55"/>
      <c r="G163" s="55"/>
      <c r="H163" s="55"/>
      <c r="I163" s="55"/>
      <c r="J163" s="55"/>
      <c r="K163" s="171">
        <v>110.54999999999998</v>
      </c>
      <c r="L163" s="23" t="s">
        <v>196</v>
      </c>
      <c r="M163" s="23" t="s">
        <v>66</v>
      </c>
      <c r="N163" s="42">
        <v>4.0199999999999996</v>
      </c>
      <c r="O163" s="43">
        <v>8070.1499999999987</v>
      </c>
      <c r="P163" s="44">
        <v>15494.687999999996</v>
      </c>
      <c r="Q163" s="40">
        <v>0.28003241265376899</v>
      </c>
      <c r="R163" s="40"/>
    </row>
    <row r="164" spans="1:22" s="5" customFormat="1" ht="26.25" customHeight="1">
      <c r="A164" s="55" t="s">
        <v>215</v>
      </c>
      <c r="B164" s="55"/>
      <c r="C164" s="55"/>
      <c r="D164" s="55"/>
      <c r="E164" s="55"/>
      <c r="F164" s="55"/>
      <c r="G164" s="55"/>
      <c r="H164" s="55"/>
      <c r="I164" s="55"/>
      <c r="J164" s="55"/>
      <c r="K164" s="171">
        <v>26.712</v>
      </c>
      <c r="L164" s="23" t="s">
        <v>23</v>
      </c>
      <c r="M164" s="23" t="s">
        <v>37</v>
      </c>
      <c r="N164" s="42">
        <v>1.06</v>
      </c>
      <c r="O164" s="43">
        <v>1949.9759999999999</v>
      </c>
      <c r="P164" s="44">
        <v>3743.9539199999995</v>
      </c>
      <c r="Q164" s="90">
        <v>0.13500000000000001</v>
      </c>
      <c r="R164" s="90"/>
    </row>
    <row r="165" spans="1:22" s="5" customFormat="1" ht="25.5" customHeight="1">
      <c r="A165" s="55" t="s">
        <v>216</v>
      </c>
      <c r="B165" s="55"/>
      <c r="C165" s="55"/>
      <c r="D165" s="55"/>
      <c r="E165" s="55"/>
      <c r="F165" s="55"/>
      <c r="G165" s="55"/>
      <c r="H165" s="55"/>
      <c r="I165" s="55"/>
      <c r="J165" s="55"/>
      <c r="K165" s="171">
        <v>9.18</v>
      </c>
      <c r="L165" s="23" t="s">
        <v>40</v>
      </c>
      <c r="M165" s="23" t="s">
        <v>37</v>
      </c>
      <c r="N165" s="42">
        <v>3.06</v>
      </c>
      <c r="O165" s="43">
        <v>670.14</v>
      </c>
      <c r="P165" s="44">
        <v>1286.6687999999999</v>
      </c>
      <c r="Q165" s="40">
        <v>5.9391531201704886E-2</v>
      </c>
      <c r="R165" s="40"/>
    </row>
    <row r="166" spans="1:22" s="5" customFormat="1" ht="15.75">
      <c r="A166" s="55" t="s">
        <v>217</v>
      </c>
      <c r="B166" s="55"/>
      <c r="C166" s="55"/>
      <c r="D166" s="55"/>
      <c r="E166" s="55"/>
      <c r="F166" s="55"/>
      <c r="G166" s="55"/>
      <c r="H166" s="55"/>
      <c r="I166" s="55"/>
      <c r="J166" s="55"/>
      <c r="K166" s="171">
        <v>17.6904</v>
      </c>
      <c r="L166" s="23" t="s">
        <v>218</v>
      </c>
      <c r="M166" s="23" t="s">
        <v>219</v>
      </c>
      <c r="N166" s="42">
        <v>46.8</v>
      </c>
      <c r="O166" s="43">
        <v>1291.3992000000001</v>
      </c>
      <c r="P166" s="44">
        <v>2479.4864640000001</v>
      </c>
      <c r="Q166" s="40">
        <v>0.11461083123301889</v>
      </c>
      <c r="R166" s="40"/>
    </row>
    <row r="167" spans="1:22" s="5" customFormat="1" ht="23.25" customHeight="1">
      <c r="A167" s="55" t="s">
        <v>220</v>
      </c>
      <c r="B167" s="55"/>
      <c r="C167" s="55"/>
      <c r="D167" s="55"/>
      <c r="E167" s="55"/>
      <c r="F167" s="55"/>
      <c r="G167" s="55"/>
      <c r="H167" s="55"/>
      <c r="I167" s="55"/>
      <c r="J167" s="55"/>
      <c r="K167" s="171">
        <v>43.96</v>
      </c>
      <c r="L167" s="23" t="s">
        <v>23</v>
      </c>
      <c r="M167" s="23" t="s">
        <v>66</v>
      </c>
      <c r="N167" s="42">
        <v>31.4</v>
      </c>
      <c r="O167" s="43">
        <v>3209.08</v>
      </c>
      <c r="P167" s="44">
        <v>6161.4335999999994</v>
      </c>
      <c r="Q167" s="40">
        <v>0.10340140081646026</v>
      </c>
      <c r="R167" s="40"/>
    </row>
    <row r="168" spans="1:22" s="5" customFormat="1" ht="30">
      <c r="A168" s="209" t="s">
        <v>221</v>
      </c>
      <c r="B168" s="210"/>
      <c r="C168" s="210"/>
      <c r="D168" s="210"/>
      <c r="E168" s="210"/>
      <c r="F168" s="210"/>
      <c r="G168" s="210"/>
      <c r="H168" s="210"/>
      <c r="I168" s="210"/>
      <c r="J168" s="211"/>
      <c r="K168" s="212">
        <v>11.616593333333332</v>
      </c>
      <c r="L168" s="213" t="s">
        <v>196</v>
      </c>
      <c r="M168" s="213" t="s">
        <v>37</v>
      </c>
      <c r="N168" s="214">
        <v>0.82699999999999996</v>
      </c>
      <c r="O168" s="215">
        <v>848.01131333333331</v>
      </c>
      <c r="P168" s="44">
        <v>1628.1817215999999</v>
      </c>
      <c r="Q168" s="40">
        <v>2.7300000000000001E-2</v>
      </c>
      <c r="R168" s="40"/>
    </row>
    <row r="169" spans="1:22" s="5" customFormat="1" ht="22.5" customHeight="1">
      <c r="A169" s="50" t="s">
        <v>222</v>
      </c>
      <c r="B169" s="50"/>
      <c r="C169" s="50"/>
      <c r="D169" s="50"/>
      <c r="E169" s="50"/>
      <c r="F169" s="50"/>
      <c r="G169" s="50"/>
      <c r="H169" s="50"/>
      <c r="I169" s="50"/>
      <c r="J169" s="50"/>
      <c r="K169" s="216"/>
      <c r="L169" s="52"/>
      <c r="M169" s="53"/>
      <c r="N169" s="53"/>
      <c r="O169" s="53"/>
      <c r="P169" s="53"/>
      <c r="Q169" s="54">
        <f>Q170+Q171+Q172</f>
        <v>0.2699576338072755</v>
      </c>
      <c r="R169" s="54"/>
    </row>
    <row r="170" spans="1:22" s="5" customFormat="1" ht="30">
      <c r="A170" s="34" t="s">
        <v>223</v>
      </c>
      <c r="B170" s="34"/>
      <c r="C170" s="34"/>
      <c r="D170" s="34"/>
      <c r="E170" s="34"/>
      <c r="F170" s="34"/>
      <c r="G170" s="34"/>
      <c r="H170" s="34"/>
      <c r="I170" s="34"/>
      <c r="J170" s="34"/>
      <c r="K170" s="171">
        <v>9.3375000000000004</v>
      </c>
      <c r="L170" s="23" t="s">
        <v>224</v>
      </c>
      <c r="M170" s="23" t="s">
        <v>192</v>
      </c>
      <c r="N170" s="42">
        <v>0.9</v>
      </c>
      <c r="O170" s="43">
        <v>681.63750000000005</v>
      </c>
      <c r="P170" s="44">
        <v>1308.7440000000001</v>
      </c>
      <c r="Q170" s="40">
        <v>9.7560607015181572E-2</v>
      </c>
      <c r="R170" s="40"/>
    </row>
    <row r="171" spans="1:22" s="5" customFormat="1" ht="27.75" customHeight="1">
      <c r="A171" s="209" t="s">
        <v>225</v>
      </c>
      <c r="B171" s="210"/>
      <c r="C171" s="210"/>
      <c r="D171" s="210"/>
      <c r="E171" s="210"/>
      <c r="F171" s="210"/>
      <c r="G171" s="210"/>
      <c r="H171" s="210"/>
      <c r="I171" s="210"/>
      <c r="J171" s="211"/>
      <c r="K171" s="171">
        <v>12</v>
      </c>
      <c r="L171" s="23" t="s">
        <v>40</v>
      </c>
      <c r="M171" s="23" t="s">
        <v>226</v>
      </c>
      <c r="N171" s="42"/>
      <c r="O171" s="43">
        <v>12000</v>
      </c>
      <c r="P171" s="44">
        <v>23040</v>
      </c>
      <c r="Q171" s="40">
        <v>6.7697026792093898E-2</v>
      </c>
      <c r="R171" s="40"/>
      <c r="S171" s="4"/>
      <c r="T171" s="4"/>
      <c r="U171" s="4"/>
      <c r="V171" s="4"/>
    </row>
    <row r="172" spans="1:22" s="5" customFormat="1" ht="30">
      <c r="A172" s="34" t="s">
        <v>227</v>
      </c>
      <c r="B172" s="34"/>
      <c r="C172" s="34"/>
      <c r="D172" s="34"/>
      <c r="E172" s="34"/>
      <c r="F172" s="34"/>
      <c r="G172" s="34"/>
      <c r="H172" s="34"/>
      <c r="I172" s="34"/>
      <c r="J172" s="34"/>
      <c r="K172" s="171">
        <v>1777.7777777777776</v>
      </c>
      <c r="L172" s="23" t="s">
        <v>228</v>
      </c>
      <c r="M172" s="23" t="s">
        <v>229</v>
      </c>
      <c r="N172" s="42">
        <v>480</v>
      </c>
      <c r="O172" s="43">
        <v>3333.3333333333335</v>
      </c>
      <c r="P172" s="44">
        <v>6400</v>
      </c>
      <c r="Q172" s="40">
        <v>0.1047</v>
      </c>
      <c r="R172" s="40"/>
      <c r="S172" s="4"/>
      <c r="T172" s="4"/>
      <c r="U172" s="4"/>
      <c r="V172" s="4"/>
    </row>
    <row r="173" spans="1:22" s="5" customFormat="1" ht="67.5" customHeight="1">
      <c r="A173" s="50" t="s">
        <v>230</v>
      </c>
      <c r="B173" s="50"/>
      <c r="C173" s="50"/>
      <c r="D173" s="50"/>
      <c r="E173" s="50"/>
      <c r="F173" s="50"/>
      <c r="G173" s="50"/>
      <c r="H173" s="50"/>
      <c r="I173" s="50"/>
      <c r="J173" s="50"/>
      <c r="K173" s="70">
        <v>39.200000000000003</v>
      </c>
      <c r="L173" s="187" t="s">
        <v>151</v>
      </c>
      <c r="M173" s="23" t="s">
        <v>77</v>
      </c>
      <c r="N173" s="42">
        <v>28</v>
      </c>
      <c r="O173" s="43">
        <v>4312</v>
      </c>
      <c r="P173" s="44">
        <v>8279.0399999999991</v>
      </c>
      <c r="Q173" s="67">
        <v>8.8939147768387017E-2</v>
      </c>
      <c r="R173" s="67"/>
      <c r="S173" s="4"/>
      <c r="T173" s="4"/>
      <c r="U173" s="4"/>
      <c r="V173" s="4"/>
    </row>
    <row r="174" spans="1:22" s="5" customFormat="1" ht="52.5" customHeight="1">
      <c r="A174" s="28" t="s">
        <v>231</v>
      </c>
      <c r="B174" s="29"/>
      <c r="C174" s="29"/>
      <c r="D174" s="29"/>
      <c r="E174" s="29"/>
      <c r="F174" s="29"/>
      <c r="G174" s="29"/>
      <c r="H174" s="29"/>
      <c r="I174" s="29"/>
      <c r="J174" s="207"/>
      <c r="K174" s="70"/>
      <c r="L174" s="23" t="s">
        <v>203</v>
      </c>
      <c r="M174" s="23" t="s">
        <v>229</v>
      </c>
      <c r="N174" s="42"/>
      <c r="O174" s="43"/>
      <c r="P174" s="44">
        <v>0</v>
      </c>
      <c r="Q174" s="67">
        <v>0.3</v>
      </c>
      <c r="R174" s="67"/>
      <c r="S174" s="4"/>
      <c r="T174" s="4"/>
      <c r="U174" s="4"/>
      <c r="V174" s="4"/>
    </row>
    <row r="175" spans="1:22" s="125" customFormat="1" ht="30" customHeight="1">
      <c r="A175" s="217" t="s">
        <v>232</v>
      </c>
      <c r="B175" s="218"/>
      <c r="C175" s="218"/>
      <c r="D175" s="218"/>
      <c r="E175" s="218"/>
      <c r="F175" s="218"/>
      <c r="G175" s="218"/>
      <c r="H175" s="218"/>
      <c r="I175" s="219"/>
      <c r="J175" s="220" t="s">
        <v>233</v>
      </c>
      <c r="K175" s="221"/>
      <c r="L175" s="23"/>
      <c r="M175" s="222"/>
      <c r="N175" s="223"/>
      <c r="O175" s="223"/>
      <c r="P175" s="223"/>
      <c r="Q175" s="224">
        <f>Q174++Q169+Q158+Q142+Q110+Q100+Q90+Q76+Q69+Q60+Q58+Q57+Q49+Q45+Q29+Q22+Q18+Q14+Q8+Q173+Q74</f>
        <v>14.097391272999969</v>
      </c>
      <c r="R175" s="224"/>
      <c r="S175" s="225"/>
      <c r="T175" s="226"/>
      <c r="U175" s="226"/>
      <c r="V175" s="226"/>
    </row>
    <row r="176" spans="1:22" s="5" customFormat="1">
      <c r="A176" s="227" t="s">
        <v>234</v>
      </c>
      <c r="B176"/>
      <c r="C176"/>
      <c r="D176"/>
      <c r="E176"/>
      <c r="F176"/>
      <c r="G176"/>
      <c r="H176"/>
      <c r="I176"/>
      <c r="J176"/>
      <c r="K176" s="228"/>
      <c r="L176" s="10"/>
      <c r="M176" s="10"/>
      <c r="N176"/>
      <c r="O176" s="11"/>
      <c r="P176"/>
      <c r="Q176" s="229"/>
      <c r="R176" s="229"/>
      <c r="S176" s="4"/>
    </row>
    <row r="177" spans="1:31" s="5" customFormat="1" ht="42.75" customHeight="1">
      <c r="A177" s="230" t="s">
        <v>235</v>
      </c>
      <c r="B177" s="231"/>
      <c r="C177" s="231"/>
      <c r="D177" s="231"/>
      <c r="E177" s="231"/>
      <c r="F177" s="231"/>
      <c r="G177" s="231"/>
      <c r="H177" s="231"/>
      <c r="I177" s="231"/>
      <c r="J177" s="231"/>
      <c r="K177" s="231"/>
      <c r="L177" s="231"/>
      <c r="M177" s="231"/>
      <c r="N177" s="231"/>
      <c r="O177" s="231"/>
      <c r="P177" s="231"/>
      <c r="Q177" s="231"/>
      <c r="R177" s="232"/>
      <c r="S177" s="4"/>
    </row>
    <row r="178" spans="1:31" s="5" customFormat="1">
      <c r="A178" s="233"/>
      <c r="B178" s="233"/>
      <c r="C178" s="233"/>
      <c r="D178" s="233"/>
      <c r="E178" s="233"/>
      <c r="F178" s="233"/>
      <c r="G178" s="233"/>
      <c r="H178" s="233"/>
      <c r="I178" s="233"/>
      <c r="J178" s="233"/>
      <c r="K178" s="234"/>
      <c r="L178" s="235"/>
      <c r="M178" s="235"/>
      <c r="N178" s="233"/>
      <c r="O178" s="236"/>
      <c r="P178" s="233"/>
      <c r="Q178" s="237"/>
      <c r="R178" s="238"/>
      <c r="S178" s="4"/>
    </row>
    <row r="179" spans="1:31" ht="15.75">
      <c r="A179" s="239"/>
      <c r="B179" s="239"/>
      <c r="C179" s="239"/>
      <c r="D179" s="240" t="s">
        <v>236</v>
      </c>
      <c r="E179" s="240"/>
      <c r="F179" s="240"/>
      <c r="G179" s="240"/>
      <c r="H179" s="240"/>
      <c r="I179" s="240"/>
      <c r="J179" s="240"/>
      <c r="K179" s="240"/>
      <c r="L179" s="240"/>
      <c r="M179" s="240"/>
      <c r="N179" s="239"/>
      <c r="O179" s="241"/>
      <c r="P179" s="239"/>
      <c r="Q179" s="242"/>
      <c r="R179" s="243"/>
      <c r="T179" s="4"/>
      <c r="U179" s="4"/>
      <c r="V179" s="4"/>
      <c r="W179" s="4"/>
      <c r="AB179" s="5"/>
      <c r="AC179" s="5"/>
      <c r="AD179" s="5"/>
      <c r="AE179" s="5"/>
    </row>
    <row r="181" spans="1:31" s="247" customFormat="1" ht="15.75">
      <c r="A181" s="1" t="s">
        <v>237</v>
      </c>
      <c r="B181" s="244"/>
      <c r="C181" s="244"/>
      <c r="D181" s="244"/>
      <c r="E181" s="244"/>
      <c r="F181" s="244"/>
      <c r="G181" s="244"/>
      <c r="H181" s="244"/>
      <c r="I181" s="244"/>
      <c r="J181" s="244"/>
      <c r="K181" s="245"/>
      <c r="L181" s="246" t="s">
        <v>238</v>
      </c>
      <c r="M181" s="246"/>
      <c r="N181" s="246"/>
      <c r="O181" s="246"/>
      <c r="P181" s="246"/>
      <c r="Q181" s="246"/>
      <c r="R181" s="246"/>
      <c r="S181" s="4"/>
      <c r="T181" s="5"/>
      <c r="U181" s="5"/>
      <c r="V181" s="5"/>
      <c r="W181" s="5"/>
      <c r="X181" s="5"/>
      <c r="Y181" s="5"/>
      <c r="Z181" s="5"/>
      <c r="AA181" s="5"/>
    </row>
    <row r="182" spans="1:31" s="247" customFormat="1" ht="15.75">
      <c r="A182" s="244"/>
      <c r="B182" s="244"/>
      <c r="C182" s="244"/>
      <c r="D182" s="244"/>
      <c r="E182" s="244"/>
      <c r="F182" s="244"/>
      <c r="G182" s="244"/>
      <c r="H182" s="244"/>
      <c r="I182" s="244"/>
      <c r="J182" s="244"/>
      <c r="K182" s="245"/>
      <c r="L182" s="244"/>
      <c r="M182" s="248"/>
      <c r="N182" s="244"/>
      <c r="O182" s="249"/>
      <c r="P182" s="244"/>
      <c r="Q182" s="250"/>
      <c r="R182" s="251"/>
      <c r="S182" s="4"/>
      <c r="T182" s="5"/>
      <c r="U182" s="5"/>
      <c r="V182" s="5"/>
      <c r="W182" s="5"/>
      <c r="X182" s="5"/>
      <c r="Y182" s="5"/>
      <c r="Z182" s="5"/>
      <c r="AA182" s="5"/>
    </row>
    <row r="183" spans="1:31" s="247" customFormat="1" ht="15.75">
      <c r="A183" s="244" t="s">
        <v>239</v>
      </c>
      <c r="B183" s="244"/>
      <c r="C183" s="244"/>
      <c r="D183" s="244"/>
      <c r="E183" s="244"/>
      <c r="F183" s="244"/>
      <c r="G183" s="244"/>
      <c r="H183" s="244"/>
      <c r="I183" s="244"/>
      <c r="J183" s="244"/>
      <c r="K183" s="245"/>
      <c r="L183" s="244" t="s">
        <v>240</v>
      </c>
      <c r="M183" s="248"/>
      <c r="N183" s="244"/>
      <c r="O183" s="249"/>
      <c r="P183" s="244"/>
      <c r="Q183" s="250"/>
      <c r="R183" s="251"/>
      <c r="S183" s="4"/>
      <c r="T183" s="5"/>
      <c r="U183" s="5"/>
      <c r="V183" s="5"/>
      <c r="W183" s="5"/>
      <c r="X183" s="5"/>
      <c r="Y183" s="5"/>
      <c r="Z183" s="5"/>
      <c r="AA183" s="5"/>
    </row>
    <row r="184" spans="1:31" s="247" customFormat="1" ht="21.75" customHeight="1">
      <c r="A184" s="252"/>
      <c r="B184" s="252"/>
      <c r="C184" s="253" t="s">
        <v>241</v>
      </c>
      <c r="D184" s="253"/>
      <c r="E184" s="253"/>
      <c r="F184" s="253"/>
      <c r="G184" s="244"/>
      <c r="H184" s="244"/>
      <c r="I184" s="254"/>
      <c r="J184" s="254"/>
      <c r="K184" s="254"/>
      <c r="L184" s="255" t="s">
        <v>242</v>
      </c>
      <c r="M184" s="255"/>
      <c r="N184" s="255"/>
      <c r="O184" s="255"/>
      <c r="P184" s="255"/>
      <c r="Q184" s="255"/>
      <c r="R184" s="255"/>
      <c r="S184" s="4"/>
      <c r="T184" s="5"/>
      <c r="U184" s="5"/>
      <c r="V184" s="5"/>
      <c r="W184" s="5"/>
      <c r="X184" s="5"/>
      <c r="Y184" s="5"/>
      <c r="Z184" s="5"/>
      <c r="AA184" s="5"/>
    </row>
    <row r="185" spans="1:31" s="247" customFormat="1">
      <c r="A185" s="233"/>
      <c r="B185" s="233"/>
      <c r="C185" s="233"/>
      <c r="D185" s="233"/>
      <c r="E185" s="233"/>
      <c r="F185" s="233"/>
      <c r="G185" s="233"/>
      <c r="H185" s="233"/>
      <c r="I185" s="233"/>
      <c r="J185" s="233"/>
      <c r="K185" s="234"/>
      <c r="L185" s="256"/>
      <c r="M185" s="256"/>
      <c r="N185" s="256"/>
      <c r="O185" s="256"/>
      <c r="P185" s="256"/>
      <c r="Q185" s="256"/>
      <c r="R185" s="256"/>
      <c r="S185" s="4"/>
      <c r="T185" s="5"/>
      <c r="U185" s="5"/>
      <c r="V185" s="5"/>
      <c r="W185" s="5"/>
      <c r="X185" s="5"/>
      <c r="Y185" s="5"/>
      <c r="Z185" s="5"/>
      <c r="AA185" s="5"/>
    </row>
    <row r="186" spans="1:31" s="247" customFormat="1" ht="15.75" customHeight="1">
      <c r="A186" s="233"/>
      <c r="B186" s="233"/>
      <c r="C186" s="233"/>
      <c r="D186" s="233"/>
      <c r="E186" s="233"/>
      <c r="F186" s="233"/>
      <c r="G186" s="233"/>
      <c r="H186" s="233"/>
      <c r="I186" s="233"/>
      <c r="J186" s="233"/>
      <c r="K186" s="234"/>
      <c r="L186" s="235"/>
      <c r="M186" s="235"/>
      <c r="N186" s="233"/>
      <c r="O186" s="236"/>
      <c r="P186" s="233"/>
      <c r="Q186" s="257"/>
      <c r="R186" s="258"/>
      <c r="S186" s="4"/>
      <c r="T186" s="5"/>
      <c r="U186" s="5"/>
      <c r="V186" s="5"/>
      <c r="W186" s="5"/>
      <c r="X186" s="5"/>
      <c r="Y186" s="5"/>
      <c r="Z186" s="5"/>
      <c r="AA186" s="5"/>
    </row>
  </sheetData>
  <mergeCells count="349">
    <mergeCell ref="D179:M179"/>
    <mergeCell ref="L181:R181"/>
    <mergeCell ref="L184:R184"/>
    <mergeCell ref="L185:R185"/>
    <mergeCell ref="A174:J174"/>
    <mergeCell ref="Q174:R174"/>
    <mergeCell ref="A175:I175"/>
    <mergeCell ref="Q175:R175"/>
    <mergeCell ref="Q176:R176"/>
    <mergeCell ref="A177:R177"/>
    <mergeCell ref="A171:J171"/>
    <mergeCell ref="Q171:R171"/>
    <mergeCell ref="A172:J172"/>
    <mergeCell ref="Q172:R172"/>
    <mergeCell ref="A173:J173"/>
    <mergeCell ref="Q173:R173"/>
    <mergeCell ref="A168:J168"/>
    <mergeCell ref="Q168:R168"/>
    <mergeCell ref="A169:J169"/>
    <mergeCell ref="Q169:R169"/>
    <mergeCell ref="A170:J170"/>
    <mergeCell ref="Q170:R170"/>
    <mergeCell ref="A165:J165"/>
    <mergeCell ref="Q165:R165"/>
    <mergeCell ref="A166:J166"/>
    <mergeCell ref="Q166:R166"/>
    <mergeCell ref="A167:J167"/>
    <mergeCell ref="Q167:R167"/>
    <mergeCell ref="A162:J162"/>
    <mergeCell ref="Q162:R162"/>
    <mergeCell ref="A163:J163"/>
    <mergeCell ref="Q163:R163"/>
    <mergeCell ref="A164:J164"/>
    <mergeCell ref="Q164:R164"/>
    <mergeCell ref="A159:J159"/>
    <mergeCell ref="Q159:R159"/>
    <mergeCell ref="A160:J160"/>
    <mergeCell ref="Q160:R160"/>
    <mergeCell ref="A161:J161"/>
    <mergeCell ref="Q161:R161"/>
    <mergeCell ref="A156:J156"/>
    <mergeCell ref="Q156:R156"/>
    <mergeCell ref="A157:J157"/>
    <mergeCell ref="Q157:R157"/>
    <mergeCell ref="A158:J158"/>
    <mergeCell ref="Q158:R158"/>
    <mergeCell ref="A153:J153"/>
    <mergeCell ref="Q153:R153"/>
    <mergeCell ref="A154:J154"/>
    <mergeCell ref="Q154:R154"/>
    <mergeCell ref="A155:J155"/>
    <mergeCell ref="Q155:R155"/>
    <mergeCell ref="A150:J150"/>
    <mergeCell ref="Q150:R150"/>
    <mergeCell ref="A151:J151"/>
    <mergeCell ref="Q151:R151"/>
    <mergeCell ref="A152:J152"/>
    <mergeCell ref="Q152:R152"/>
    <mergeCell ref="A147:J147"/>
    <mergeCell ref="Q147:R147"/>
    <mergeCell ref="A148:J148"/>
    <mergeCell ref="Q148:R148"/>
    <mergeCell ref="A149:J149"/>
    <mergeCell ref="Q149:R149"/>
    <mergeCell ref="A144:J144"/>
    <mergeCell ref="Q144:R144"/>
    <mergeCell ref="A145:J145"/>
    <mergeCell ref="Q145:R145"/>
    <mergeCell ref="A146:J146"/>
    <mergeCell ref="Q146:R146"/>
    <mergeCell ref="A141:J141"/>
    <mergeCell ref="Q141:R141"/>
    <mergeCell ref="A142:J142"/>
    <mergeCell ref="Q142:R142"/>
    <mergeCell ref="A143:J143"/>
    <mergeCell ref="Q143:R143"/>
    <mergeCell ref="A138:J138"/>
    <mergeCell ref="Q138:R138"/>
    <mergeCell ref="A139:J139"/>
    <mergeCell ref="Q139:R139"/>
    <mergeCell ref="A140:J140"/>
    <mergeCell ref="Q140:R140"/>
    <mergeCell ref="A135:J135"/>
    <mergeCell ref="Q135:R135"/>
    <mergeCell ref="A136:J136"/>
    <mergeCell ref="Q136:R136"/>
    <mergeCell ref="A137:J137"/>
    <mergeCell ref="Q137:R137"/>
    <mergeCell ref="A132:J132"/>
    <mergeCell ref="Q132:R132"/>
    <mergeCell ref="A133:J133"/>
    <mergeCell ref="Q133:R133"/>
    <mergeCell ref="A134:J134"/>
    <mergeCell ref="Q134:R134"/>
    <mergeCell ref="A129:J129"/>
    <mergeCell ref="Q129:R129"/>
    <mergeCell ref="A130:J130"/>
    <mergeCell ref="Q130:R130"/>
    <mergeCell ref="A131:J131"/>
    <mergeCell ref="Q131:R131"/>
    <mergeCell ref="A126:J126"/>
    <mergeCell ref="Q126:R126"/>
    <mergeCell ref="A127:J127"/>
    <mergeCell ref="Q127:R127"/>
    <mergeCell ref="A128:J128"/>
    <mergeCell ref="Q128:R128"/>
    <mergeCell ref="A123:J123"/>
    <mergeCell ref="Q123:R123"/>
    <mergeCell ref="A124:J124"/>
    <mergeCell ref="Q124:R124"/>
    <mergeCell ref="A125:J125"/>
    <mergeCell ref="Q125:R125"/>
    <mergeCell ref="A120:J120"/>
    <mergeCell ref="Q120:R120"/>
    <mergeCell ref="A121:J121"/>
    <mergeCell ref="Q121:R121"/>
    <mergeCell ref="A122:J122"/>
    <mergeCell ref="Q122:R122"/>
    <mergeCell ref="A117:J117"/>
    <mergeCell ref="Q117:R117"/>
    <mergeCell ref="A118:J118"/>
    <mergeCell ref="Q118:R118"/>
    <mergeCell ref="A119:J119"/>
    <mergeCell ref="Q119:R119"/>
    <mergeCell ref="A114:J114"/>
    <mergeCell ref="Q114:R114"/>
    <mergeCell ref="A115:J115"/>
    <mergeCell ref="Q115:R115"/>
    <mergeCell ref="A116:J116"/>
    <mergeCell ref="Q116:R116"/>
    <mergeCell ref="A111:J111"/>
    <mergeCell ref="Q111:R111"/>
    <mergeCell ref="A112:J112"/>
    <mergeCell ref="Q112:R112"/>
    <mergeCell ref="A113:J113"/>
    <mergeCell ref="Q113:R113"/>
    <mergeCell ref="A107:J107"/>
    <mergeCell ref="Q107:R107"/>
    <mergeCell ref="A108:J108"/>
    <mergeCell ref="Q108:R109"/>
    <mergeCell ref="A109:J109"/>
    <mergeCell ref="A110:J110"/>
    <mergeCell ref="Q110:R110"/>
    <mergeCell ref="A104:J104"/>
    <mergeCell ref="Q104:R104"/>
    <mergeCell ref="A105:J105"/>
    <mergeCell ref="Q105:R105"/>
    <mergeCell ref="A106:J106"/>
    <mergeCell ref="Q106:R106"/>
    <mergeCell ref="A100:J100"/>
    <mergeCell ref="Q100:R101"/>
    <mergeCell ref="A101:J101"/>
    <mergeCell ref="A102:J102"/>
    <mergeCell ref="Q102:R102"/>
    <mergeCell ref="A103:J103"/>
    <mergeCell ref="Q103:R103"/>
    <mergeCell ref="A97:J97"/>
    <mergeCell ref="Q97:R97"/>
    <mergeCell ref="A98:J98"/>
    <mergeCell ref="Q98:R98"/>
    <mergeCell ref="A99:J99"/>
    <mergeCell ref="Q99:R99"/>
    <mergeCell ref="A94:J94"/>
    <mergeCell ref="Q94:R94"/>
    <mergeCell ref="A95:J95"/>
    <mergeCell ref="Q95:R95"/>
    <mergeCell ref="A96:J96"/>
    <mergeCell ref="Q96:R96"/>
    <mergeCell ref="A91:J91"/>
    <mergeCell ref="Q91:R91"/>
    <mergeCell ref="A92:J92"/>
    <mergeCell ref="Q92:R92"/>
    <mergeCell ref="A93:J93"/>
    <mergeCell ref="Q93:R93"/>
    <mergeCell ref="A88:J88"/>
    <mergeCell ref="Q88:R88"/>
    <mergeCell ref="A89:J89"/>
    <mergeCell ref="Q89:R89"/>
    <mergeCell ref="A90:J90"/>
    <mergeCell ref="Q90:R90"/>
    <mergeCell ref="A85:J85"/>
    <mergeCell ref="Q85:R85"/>
    <mergeCell ref="A86:J86"/>
    <mergeCell ref="Q86:R86"/>
    <mergeCell ref="A87:J87"/>
    <mergeCell ref="Q87:R87"/>
    <mergeCell ref="A82:J82"/>
    <mergeCell ref="Q82:R82"/>
    <mergeCell ref="A83:J83"/>
    <mergeCell ref="Q83:R83"/>
    <mergeCell ref="A84:J84"/>
    <mergeCell ref="Q84:R84"/>
    <mergeCell ref="A79:J79"/>
    <mergeCell ref="Q79:R79"/>
    <mergeCell ref="A80:J80"/>
    <mergeCell ref="Q80:R80"/>
    <mergeCell ref="A81:J81"/>
    <mergeCell ref="Q81:R81"/>
    <mergeCell ref="A76:J76"/>
    <mergeCell ref="Q76:R76"/>
    <mergeCell ref="A77:J77"/>
    <mergeCell ref="Q77:R77"/>
    <mergeCell ref="A78:J78"/>
    <mergeCell ref="Q78:R78"/>
    <mergeCell ref="A73:J73"/>
    <mergeCell ref="Q73:R73"/>
    <mergeCell ref="A74:J74"/>
    <mergeCell ref="Q74:R74"/>
    <mergeCell ref="A75:J75"/>
    <mergeCell ref="Q75:R75"/>
    <mergeCell ref="A70:J70"/>
    <mergeCell ref="Q70:R70"/>
    <mergeCell ref="A71:J71"/>
    <mergeCell ref="Q71:R71"/>
    <mergeCell ref="A72:J72"/>
    <mergeCell ref="Q72:R72"/>
    <mergeCell ref="A66:J66"/>
    <mergeCell ref="Q66:R68"/>
    <mergeCell ref="A67:J67"/>
    <mergeCell ref="A68:J68"/>
    <mergeCell ref="A69:J69"/>
    <mergeCell ref="Q69:R69"/>
    <mergeCell ref="A63:J63"/>
    <mergeCell ref="Q63:R63"/>
    <mergeCell ref="A64:J64"/>
    <mergeCell ref="Q64:R64"/>
    <mergeCell ref="A65:J65"/>
    <mergeCell ref="Q65:R65"/>
    <mergeCell ref="A60:J60"/>
    <mergeCell ref="Q60:R60"/>
    <mergeCell ref="A61:J61"/>
    <mergeCell ref="Q61:R61"/>
    <mergeCell ref="A62:J62"/>
    <mergeCell ref="Q62:R62"/>
    <mergeCell ref="A57:J57"/>
    <mergeCell ref="Q57:R57"/>
    <mergeCell ref="A58:J58"/>
    <mergeCell ref="Q58:R58"/>
    <mergeCell ref="A59:J59"/>
    <mergeCell ref="Q59:R59"/>
    <mergeCell ref="A54:J54"/>
    <mergeCell ref="Q54:R54"/>
    <mergeCell ref="A55:J55"/>
    <mergeCell ref="Q55:R55"/>
    <mergeCell ref="A56:J56"/>
    <mergeCell ref="Q56:R56"/>
    <mergeCell ref="A51:J51"/>
    <mergeCell ref="Q51:R51"/>
    <mergeCell ref="A52:J52"/>
    <mergeCell ref="Q52:R52"/>
    <mergeCell ref="A53:J53"/>
    <mergeCell ref="Q53:R53"/>
    <mergeCell ref="A48:J48"/>
    <mergeCell ref="Q48:R48"/>
    <mergeCell ref="A49:J49"/>
    <mergeCell ref="Q49:R49"/>
    <mergeCell ref="A50:J50"/>
    <mergeCell ref="Q50:R50"/>
    <mergeCell ref="A45:J45"/>
    <mergeCell ref="Q45:R45"/>
    <mergeCell ref="A46:J46"/>
    <mergeCell ref="Q46:R46"/>
    <mergeCell ref="A47:J47"/>
    <mergeCell ref="Q47:R47"/>
    <mergeCell ref="A42:J42"/>
    <mergeCell ref="Q42:R42"/>
    <mergeCell ref="A43:J43"/>
    <mergeCell ref="Q43:R43"/>
    <mergeCell ref="A44:J44"/>
    <mergeCell ref="Q44:R44"/>
    <mergeCell ref="A39:J39"/>
    <mergeCell ref="Q39:R39"/>
    <mergeCell ref="A40:J40"/>
    <mergeCell ref="Q40:R40"/>
    <mergeCell ref="A41:J41"/>
    <mergeCell ref="Q41:R41"/>
    <mergeCell ref="A36:J36"/>
    <mergeCell ref="Q36:R36"/>
    <mergeCell ref="A37:J37"/>
    <mergeCell ref="Q37:R37"/>
    <mergeCell ref="A38:J38"/>
    <mergeCell ref="Q38:R38"/>
    <mergeCell ref="A33:J33"/>
    <mergeCell ref="Q33:R33"/>
    <mergeCell ref="A34:J34"/>
    <mergeCell ref="Q34:R34"/>
    <mergeCell ref="A35:J35"/>
    <mergeCell ref="Q35:R35"/>
    <mergeCell ref="A30:J30"/>
    <mergeCell ref="Q30:R30"/>
    <mergeCell ref="A31:J31"/>
    <mergeCell ref="Q31:R31"/>
    <mergeCell ref="A32:J32"/>
    <mergeCell ref="Q32:R32"/>
    <mergeCell ref="A27:J27"/>
    <mergeCell ref="Q27:R27"/>
    <mergeCell ref="A28:J28"/>
    <mergeCell ref="Q28:R28"/>
    <mergeCell ref="A29:J29"/>
    <mergeCell ref="Q29:R29"/>
    <mergeCell ref="A24:J24"/>
    <mergeCell ref="Q24:R24"/>
    <mergeCell ref="A25:J25"/>
    <mergeCell ref="Q25:R25"/>
    <mergeCell ref="A26:J26"/>
    <mergeCell ref="Q26:R26"/>
    <mergeCell ref="A21:J21"/>
    <mergeCell ref="Q21:R21"/>
    <mergeCell ref="A22:J22"/>
    <mergeCell ref="Q22:R22"/>
    <mergeCell ref="A23:J23"/>
    <mergeCell ref="Q23:R23"/>
    <mergeCell ref="A18:J18"/>
    <mergeCell ref="Q18:R18"/>
    <mergeCell ref="A19:J19"/>
    <mergeCell ref="Q19:R19"/>
    <mergeCell ref="A20:J20"/>
    <mergeCell ref="Q20:R20"/>
    <mergeCell ref="A15:J15"/>
    <mergeCell ref="Q15:R15"/>
    <mergeCell ref="A16:J16"/>
    <mergeCell ref="Q16:R16"/>
    <mergeCell ref="A17:J17"/>
    <mergeCell ref="Q17:R17"/>
    <mergeCell ref="A12:J12"/>
    <mergeCell ref="Q12:R12"/>
    <mergeCell ref="A13:J13"/>
    <mergeCell ref="Q13:R13"/>
    <mergeCell ref="A14:J14"/>
    <mergeCell ref="Q14:R14"/>
    <mergeCell ref="A9:J9"/>
    <mergeCell ref="Q9:R9"/>
    <mergeCell ref="A10:J10"/>
    <mergeCell ref="Q10:R10"/>
    <mergeCell ref="A11:J11"/>
    <mergeCell ref="Q11:R11"/>
    <mergeCell ref="A4:J4"/>
    <mergeCell ref="A5:J5"/>
    <mergeCell ref="A6:J6"/>
    <mergeCell ref="A7:J7"/>
    <mergeCell ref="Q7:R7"/>
    <mergeCell ref="A8:J8"/>
    <mergeCell ref="Q8:R8"/>
    <mergeCell ref="L1:R1"/>
    <mergeCell ref="L2:R2"/>
    <mergeCell ref="T2:Z2"/>
    <mergeCell ref="A3:J3"/>
    <mergeCell ref="P3:Q3"/>
    <mergeCell ref="W3:Z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2014-02-26T09:07:21Z</dcterms:modified>
</cp:coreProperties>
</file>